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738a - Propustek I" sheetId="2" r:id="rId2"/>
    <sheet name="738b - Propustek II" sheetId="3" r:id="rId3"/>
    <sheet name="738c - Mostek ul. Mlýnská"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'738a - Propustek I'!$C$94:$K$366</definedName>
    <definedName name="_xlnm.Print_Area" localSheetId="1">'738a - Propustek I'!$C$4:$J$36,'738a - Propustek I'!$C$42:$J$76,'738a - Propustek I'!$C$82:$K$366</definedName>
    <definedName name="_xlnm.Print_Titles" localSheetId="1">'738a - Propustek I'!$94:$94</definedName>
    <definedName name="_xlnm._FilterDatabase" localSheetId="2" hidden="1">'738b - Propustek II'!$C$93:$K$301</definedName>
    <definedName name="_xlnm.Print_Area" localSheetId="2">'738b - Propustek II'!$C$4:$J$36,'738b - Propustek II'!$C$42:$J$75,'738b - Propustek II'!$C$81:$K$301</definedName>
    <definedName name="_xlnm.Print_Titles" localSheetId="2">'738b - Propustek II'!$93:$93</definedName>
    <definedName name="_xlnm._FilterDatabase" localSheetId="3" hidden="1">'738c - Mostek ul. Mlýnská'!$C$94:$K$313</definedName>
    <definedName name="_xlnm.Print_Area" localSheetId="3">'738c - Mostek ul. Mlýnská'!$C$4:$J$36,'738c - Mostek ul. Mlýnská'!$C$42:$J$76,'738c - Mostek ul. Mlýnská'!$C$82:$K$313</definedName>
    <definedName name="_xlnm.Print_Titles" localSheetId="3">'738c - Mostek ul. Mlýnská'!$94:$94</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313"/>
  <c r="BH313"/>
  <c r="BG313"/>
  <c r="BF313"/>
  <c r="T313"/>
  <c r="R313"/>
  <c r="P313"/>
  <c r="BK313"/>
  <c r="J313"/>
  <c r="BE313"/>
  <c r="BI312"/>
  <c r="BH312"/>
  <c r="BG312"/>
  <c r="BF312"/>
  <c r="T312"/>
  <c r="R312"/>
  <c r="P312"/>
  <c r="BK312"/>
  <c r="J312"/>
  <c r="BE312"/>
  <c r="BI311"/>
  <c r="BH311"/>
  <c r="BG311"/>
  <c r="BF311"/>
  <c r="T311"/>
  <c r="T310"/>
  <c r="R311"/>
  <c r="R310"/>
  <c r="P311"/>
  <c r="P310"/>
  <c r="BK311"/>
  <c r="BK310"/>
  <c r="J310"/>
  <c r="J311"/>
  <c r="BE311"/>
  <c r="J75"/>
  <c r="BI309"/>
  <c r="BH309"/>
  <c r="BG309"/>
  <c r="BF309"/>
  <c r="T309"/>
  <c r="R309"/>
  <c r="P309"/>
  <c r="BK309"/>
  <c r="J309"/>
  <c r="BE309"/>
  <c r="BI308"/>
  <c r="BH308"/>
  <c r="BG308"/>
  <c r="BF308"/>
  <c r="T308"/>
  <c r="T307"/>
  <c r="T306"/>
  <c r="R308"/>
  <c r="R307"/>
  <c r="R306"/>
  <c r="P308"/>
  <c r="P307"/>
  <c r="P306"/>
  <c r="BK308"/>
  <c r="BK307"/>
  <c r="J307"/>
  <c r="BK306"/>
  <c r="J306"/>
  <c r="J308"/>
  <c r="BE308"/>
  <c r="J74"/>
  <c r="J73"/>
  <c r="BI305"/>
  <c r="BH305"/>
  <c r="BG305"/>
  <c r="BF305"/>
  <c r="T305"/>
  <c r="R305"/>
  <c r="P305"/>
  <c r="BK305"/>
  <c r="J305"/>
  <c r="BE305"/>
  <c r="BI303"/>
  <c r="BH303"/>
  <c r="BG303"/>
  <c r="BF303"/>
  <c r="T303"/>
  <c r="T302"/>
  <c r="T301"/>
  <c r="R303"/>
  <c r="R302"/>
  <c r="R301"/>
  <c r="P303"/>
  <c r="P302"/>
  <c r="P301"/>
  <c r="BK303"/>
  <c r="BK302"/>
  <c r="J302"/>
  <c r="BK301"/>
  <c r="J301"/>
  <c r="J303"/>
  <c r="BE303"/>
  <c r="J72"/>
  <c r="J71"/>
  <c r="BI300"/>
  <c r="BH300"/>
  <c r="BG300"/>
  <c r="BF300"/>
  <c r="T300"/>
  <c r="R300"/>
  <c r="P300"/>
  <c r="BK300"/>
  <c r="J300"/>
  <c r="BE300"/>
  <c r="BI299"/>
  <c r="BH299"/>
  <c r="BG299"/>
  <c r="BF299"/>
  <c r="T299"/>
  <c r="R299"/>
  <c r="P299"/>
  <c r="BK299"/>
  <c r="J299"/>
  <c r="BE299"/>
  <c r="BI298"/>
  <c r="BH298"/>
  <c r="BG298"/>
  <c r="BF298"/>
  <c r="T298"/>
  <c r="R298"/>
  <c r="P298"/>
  <c r="BK298"/>
  <c r="J298"/>
  <c r="BE298"/>
  <c r="BI295"/>
  <c r="BH295"/>
  <c r="BG295"/>
  <c r="BF295"/>
  <c r="T295"/>
  <c r="R295"/>
  <c r="P295"/>
  <c r="BK295"/>
  <c r="J295"/>
  <c r="BE295"/>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T289"/>
  <c r="R290"/>
  <c r="R289"/>
  <c r="P290"/>
  <c r="P289"/>
  <c r="BK290"/>
  <c r="BK289"/>
  <c r="J289"/>
  <c r="J290"/>
  <c r="BE290"/>
  <c r="J70"/>
  <c r="BI288"/>
  <c r="BH288"/>
  <c r="BG288"/>
  <c r="BF288"/>
  <c r="T288"/>
  <c r="T287"/>
  <c r="R288"/>
  <c r="R287"/>
  <c r="P288"/>
  <c r="P287"/>
  <c r="BK288"/>
  <c r="BK287"/>
  <c r="J287"/>
  <c r="J288"/>
  <c r="BE288"/>
  <c r="J69"/>
  <c r="BI285"/>
  <c r="BH285"/>
  <c r="BG285"/>
  <c r="BF285"/>
  <c r="T285"/>
  <c r="R285"/>
  <c r="P285"/>
  <c r="BK285"/>
  <c r="J285"/>
  <c r="BE285"/>
  <c r="BI281"/>
  <c r="BH281"/>
  <c r="BG281"/>
  <c r="BF281"/>
  <c r="T281"/>
  <c r="R281"/>
  <c r="P281"/>
  <c r="BK281"/>
  <c r="J281"/>
  <c r="BE281"/>
  <c r="BI279"/>
  <c r="BH279"/>
  <c r="BG279"/>
  <c r="BF279"/>
  <c r="T279"/>
  <c r="R279"/>
  <c r="P279"/>
  <c r="BK279"/>
  <c r="J279"/>
  <c r="BE279"/>
  <c r="BI274"/>
  <c r="BH274"/>
  <c r="BG274"/>
  <c r="BF274"/>
  <c r="T274"/>
  <c r="T273"/>
  <c r="T272"/>
  <c r="R274"/>
  <c r="R273"/>
  <c r="R272"/>
  <c r="P274"/>
  <c r="P273"/>
  <c r="P272"/>
  <c r="BK274"/>
  <c r="BK273"/>
  <c r="J273"/>
  <c r="BK272"/>
  <c r="J272"/>
  <c r="J274"/>
  <c r="BE274"/>
  <c r="J68"/>
  <c r="J67"/>
  <c r="BI270"/>
  <c r="BH270"/>
  <c r="BG270"/>
  <c r="BF270"/>
  <c r="T270"/>
  <c r="T269"/>
  <c r="R270"/>
  <c r="R269"/>
  <c r="P270"/>
  <c r="P269"/>
  <c r="BK270"/>
  <c r="BK269"/>
  <c r="J269"/>
  <c r="J270"/>
  <c r="BE270"/>
  <c r="J66"/>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T260"/>
  <c r="R261"/>
  <c r="R260"/>
  <c r="P261"/>
  <c r="P260"/>
  <c r="BK261"/>
  <c r="BK260"/>
  <c r="J260"/>
  <c r="J261"/>
  <c r="BE261"/>
  <c r="J65"/>
  <c r="BI258"/>
  <c r="BH258"/>
  <c r="BG258"/>
  <c r="BF258"/>
  <c r="T258"/>
  <c r="R258"/>
  <c r="P258"/>
  <c r="BK258"/>
  <c r="J258"/>
  <c r="BE258"/>
  <c r="BI254"/>
  <c r="BH254"/>
  <c r="BG254"/>
  <c r="BF254"/>
  <c r="T254"/>
  <c r="R254"/>
  <c r="P254"/>
  <c r="BK254"/>
  <c r="J254"/>
  <c r="BE254"/>
  <c r="BI252"/>
  <c r="BH252"/>
  <c r="BG252"/>
  <c r="BF252"/>
  <c r="T252"/>
  <c r="R252"/>
  <c r="P252"/>
  <c r="BK252"/>
  <c r="J252"/>
  <c r="BE252"/>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R237"/>
  <c r="P237"/>
  <c r="BK237"/>
  <c r="J237"/>
  <c r="BE237"/>
  <c r="BI233"/>
  <c r="BH233"/>
  <c r="BG233"/>
  <c r="BF233"/>
  <c r="T233"/>
  <c r="R233"/>
  <c r="P233"/>
  <c r="BK233"/>
  <c r="J233"/>
  <c r="BE233"/>
  <c r="BI231"/>
  <c r="BH231"/>
  <c r="BG231"/>
  <c r="BF231"/>
  <c r="T231"/>
  <c r="R231"/>
  <c r="P231"/>
  <c r="BK231"/>
  <c r="J231"/>
  <c r="BE231"/>
  <c r="BI226"/>
  <c r="BH226"/>
  <c r="BG226"/>
  <c r="BF226"/>
  <c r="T226"/>
  <c r="R226"/>
  <c r="P226"/>
  <c r="BK226"/>
  <c r="J226"/>
  <c r="BE226"/>
  <c r="BI223"/>
  <c r="BH223"/>
  <c r="BG223"/>
  <c r="BF223"/>
  <c r="T223"/>
  <c r="R223"/>
  <c r="P223"/>
  <c r="BK223"/>
  <c r="J223"/>
  <c r="BE223"/>
  <c r="BI222"/>
  <c r="BH222"/>
  <c r="BG222"/>
  <c r="BF222"/>
  <c r="T222"/>
  <c r="R222"/>
  <c r="P222"/>
  <c r="BK222"/>
  <c r="J222"/>
  <c r="BE222"/>
  <c r="BI218"/>
  <c r="BH218"/>
  <c r="BG218"/>
  <c r="BF218"/>
  <c r="T218"/>
  <c r="R218"/>
  <c r="P218"/>
  <c r="BK218"/>
  <c r="J218"/>
  <c r="BE218"/>
  <c r="BI215"/>
  <c r="BH215"/>
  <c r="BG215"/>
  <c r="BF215"/>
  <c r="T215"/>
  <c r="R215"/>
  <c r="P215"/>
  <c r="BK215"/>
  <c r="J215"/>
  <c r="BE215"/>
  <c r="BI211"/>
  <c r="BH211"/>
  <c r="BG211"/>
  <c r="BF211"/>
  <c r="T211"/>
  <c r="R211"/>
  <c r="P211"/>
  <c r="BK211"/>
  <c r="J211"/>
  <c r="BE211"/>
  <c r="BI207"/>
  <c r="BH207"/>
  <c r="BG207"/>
  <c r="BF207"/>
  <c r="T207"/>
  <c r="R207"/>
  <c r="P207"/>
  <c r="BK207"/>
  <c r="J207"/>
  <c r="BE207"/>
  <c r="BI204"/>
  <c r="BH204"/>
  <c r="BG204"/>
  <c r="BF204"/>
  <c r="T204"/>
  <c r="T203"/>
  <c r="R204"/>
  <c r="R203"/>
  <c r="P204"/>
  <c r="P203"/>
  <c r="BK204"/>
  <c r="BK203"/>
  <c r="J203"/>
  <c r="J204"/>
  <c r="BE204"/>
  <c r="J64"/>
  <c r="BI201"/>
  <c r="BH201"/>
  <c r="BG201"/>
  <c r="BF201"/>
  <c r="T201"/>
  <c r="R201"/>
  <c r="P201"/>
  <c r="BK201"/>
  <c r="J201"/>
  <c r="BE201"/>
  <c r="BI198"/>
  <c r="BH198"/>
  <c r="BG198"/>
  <c r="BF198"/>
  <c r="T198"/>
  <c r="R198"/>
  <c r="P198"/>
  <c r="BK198"/>
  <c r="J198"/>
  <c r="BE198"/>
  <c r="BI197"/>
  <c r="BH197"/>
  <c r="BG197"/>
  <c r="BF197"/>
  <c r="T197"/>
  <c r="T196"/>
  <c r="R197"/>
  <c r="R196"/>
  <c r="P197"/>
  <c r="P196"/>
  <c r="BK197"/>
  <c r="BK196"/>
  <c r="J196"/>
  <c r="J197"/>
  <c r="BE197"/>
  <c r="J63"/>
  <c r="BI193"/>
  <c r="BH193"/>
  <c r="BG193"/>
  <c r="BF193"/>
  <c r="T193"/>
  <c r="R193"/>
  <c r="P193"/>
  <c r="BK193"/>
  <c r="J193"/>
  <c r="BE193"/>
  <c r="BI192"/>
  <c r="BH192"/>
  <c r="BG192"/>
  <c r="BF192"/>
  <c r="T192"/>
  <c r="R192"/>
  <c r="P192"/>
  <c r="BK192"/>
  <c r="J192"/>
  <c r="BE192"/>
  <c r="BI189"/>
  <c r="BH189"/>
  <c r="BG189"/>
  <c r="BF189"/>
  <c r="T189"/>
  <c r="R189"/>
  <c r="P189"/>
  <c r="BK189"/>
  <c r="J189"/>
  <c r="BE189"/>
  <c r="BI185"/>
  <c r="BH185"/>
  <c r="BG185"/>
  <c r="BF185"/>
  <c r="T185"/>
  <c r="R185"/>
  <c r="P185"/>
  <c r="BK185"/>
  <c r="J185"/>
  <c r="BE185"/>
  <c r="BI181"/>
  <c r="BH181"/>
  <c r="BG181"/>
  <c r="BF181"/>
  <c r="T181"/>
  <c r="R181"/>
  <c r="P181"/>
  <c r="BK181"/>
  <c r="J181"/>
  <c r="BE181"/>
  <c r="BI180"/>
  <c r="BH180"/>
  <c r="BG180"/>
  <c r="BF180"/>
  <c r="T180"/>
  <c r="R180"/>
  <c r="P180"/>
  <c r="BK180"/>
  <c r="J180"/>
  <c r="BE180"/>
  <c r="BI178"/>
  <c r="BH178"/>
  <c r="BG178"/>
  <c r="BF178"/>
  <c r="T178"/>
  <c r="R178"/>
  <c r="P178"/>
  <c r="BK178"/>
  <c r="J178"/>
  <c r="BE178"/>
  <c r="BI176"/>
  <c r="BH176"/>
  <c r="BG176"/>
  <c r="BF176"/>
  <c r="T176"/>
  <c r="R176"/>
  <c r="P176"/>
  <c r="BK176"/>
  <c r="J176"/>
  <c r="BE176"/>
  <c r="BI175"/>
  <c r="BH175"/>
  <c r="BG175"/>
  <c r="BF175"/>
  <c r="T175"/>
  <c r="R175"/>
  <c r="P175"/>
  <c r="BK175"/>
  <c r="J175"/>
  <c r="BE175"/>
  <c r="BI172"/>
  <c r="BH172"/>
  <c r="BG172"/>
  <c r="BF172"/>
  <c r="T172"/>
  <c r="T171"/>
  <c r="R172"/>
  <c r="R171"/>
  <c r="P172"/>
  <c r="P171"/>
  <c r="BK172"/>
  <c r="BK171"/>
  <c r="J171"/>
  <c r="J172"/>
  <c r="BE172"/>
  <c r="J62"/>
  <c r="BI169"/>
  <c r="BH169"/>
  <c r="BG169"/>
  <c r="BF169"/>
  <c r="T169"/>
  <c r="R169"/>
  <c r="P169"/>
  <c r="BK169"/>
  <c r="J169"/>
  <c r="BE169"/>
  <c r="BI165"/>
  <c r="BH165"/>
  <c r="BG165"/>
  <c r="BF165"/>
  <c r="T165"/>
  <c r="R165"/>
  <c r="P165"/>
  <c r="BK165"/>
  <c r="J165"/>
  <c r="BE165"/>
  <c r="BI161"/>
  <c r="BH161"/>
  <c r="BG161"/>
  <c r="BF161"/>
  <c r="T161"/>
  <c r="T160"/>
  <c r="R161"/>
  <c r="R160"/>
  <c r="P161"/>
  <c r="P160"/>
  <c r="BK161"/>
  <c r="BK160"/>
  <c r="J160"/>
  <c r="J161"/>
  <c r="BE161"/>
  <c r="J61"/>
  <c r="BI156"/>
  <c r="BH156"/>
  <c r="BG156"/>
  <c r="BF156"/>
  <c r="T156"/>
  <c r="R156"/>
  <c r="P156"/>
  <c r="BK156"/>
  <c r="J156"/>
  <c r="BE156"/>
  <c r="BI154"/>
  <c r="BH154"/>
  <c r="BG154"/>
  <c r="BF154"/>
  <c r="T154"/>
  <c r="R154"/>
  <c r="P154"/>
  <c r="BK154"/>
  <c r="J154"/>
  <c r="BE154"/>
  <c r="BI152"/>
  <c r="BH152"/>
  <c r="BG152"/>
  <c r="BF152"/>
  <c r="T152"/>
  <c r="R152"/>
  <c r="P152"/>
  <c r="BK152"/>
  <c r="J152"/>
  <c r="BE152"/>
  <c r="BI148"/>
  <c r="BH148"/>
  <c r="BG148"/>
  <c r="BF148"/>
  <c r="T148"/>
  <c r="R148"/>
  <c r="P148"/>
  <c r="BK148"/>
  <c r="J148"/>
  <c r="BE148"/>
  <c r="BI146"/>
  <c r="BH146"/>
  <c r="BG146"/>
  <c r="BF146"/>
  <c r="T146"/>
  <c r="R146"/>
  <c r="P146"/>
  <c r="BK146"/>
  <c r="J146"/>
  <c r="BE146"/>
  <c r="BI142"/>
  <c r="BH142"/>
  <c r="BG142"/>
  <c r="BF142"/>
  <c r="T142"/>
  <c r="R142"/>
  <c r="P142"/>
  <c r="BK142"/>
  <c r="J142"/>
  <c r="BE142"/>
  <c r="BI138"/>
  <c r="BH138"/>
  <c r="BG138"/>
  <c r="BF138"/>
  <c r="T138"/>
  <c r="T137"/>
  <c r="R138"/>
  <c r="R137"/>
  <c r="P138"/>
  <c r="P137"/>
  <c r="BK138"/>
  <c r="BK137"/>
  <c r="J137"/>
  <c r="J138"/>
  <c r="BE138"/>
  <c r="J60"/>
  <c r="BI133"/>
  <c r="BH133"/>
  <c r="BG133"/>
  <c r="BF133"/>
  <c r="T133"/>
  <c r="R133"/>
  <c r="P133"/>
  <c r="BK133"/>
  <c r="J133"/>
  <c r="BE133"/>
  <c r="BI132"/>
  <c r="BH132"/>
  <c r="BG132"/>
  <c r="BF132"/>
  <c r="T132"/>
  <c r="R132"/>
  <c r="P132"/>
  <c r="BK132"/>
  <c r="J132"/>
  <c r="BE132"/>
  <c r="BI128"/>
  <c r="BH128"/>
  <c r="BG128"/>
  <c r="BF128"/>
  <c r="T128"/>
  <c r="T127"/>
  <c r="R128"/>
  <c r="R127"/>
  <c r="P128"/>
  <c r="P127"/>
  <c r="BK128"/>
  <c r="BK127"/>
  <c r="J127"/>
  <c r="J128"/>
  <c r="BE128"/>
  <c r="J59"/>
  <c r="BI126"/>
  <c r="BH126"/>
  <c r="BG126"/>
  <c r="BF126"/>
  <c r="T126"/>
  <c r="R126"/>
  <c r="P126"/>
  <c r="BK126"/>
  <c r="J126"/>
  <c r="BE126"/>
  <c r="BI124"/>
  <c r="BH124"/>
  <c r="BG124"/>
  <c r="BF124"/>
  <c r="T124"/>
  <c r="R124"/>
  <c r="P124"/>
  <c r="BK124"/>
  <c r="J124"/>
  <c r="BE124"/>
  <c r="BI120"/>
  <c r="BH120"/>
  <c r="BG120"/>
  <c r="BF120"/>
  <c r="T120"/>
  <c r="R120"/>
  <c r="P120"/>
  <c r="BK120"/>
  <c r="J120"/>
  <c r="BE120"/>
  <c r="BI118"/>
  <c r="BH118"/>
  <c r="BG118"/>
  <c r="BF118"/>
  <c r="T118"/>
  <c r="R118"/>
  <c r="P118"/>
  <c r="BK118"/>
  <c r="J118"/>
  <c r="BE118"/>
  <c r="BI114"/>
  <c r="BH114"/>
  <c r="BG114"/>
  <c r="BF114"/>
  <c r="T114"/>
  <c r="R114"/>
  <c r="P114"/>
  <c r="BK114"/>
  <c r="J114"/>
  <c r="BE114"/>
  <c r="BI110"/>
  <c r="BH110"/>
  <c r="BG110"/>
  <c r="BF110"/>
  <c r="T110"/>
  <c r="R110"/>
  <c r="P110"/>
  <c r="BK110"/>
  <c r="J110"/>
  <c r="BE110"/>
  <c r="BI106"/>
  <c r="BH106"/>
  <c r="BG106"/>
  <c r="BF106"/>
  <c r="T106"/>
  <c r="R106"/>
  <c r="P106"/>
  <c r="BK106"/>
  <c r="J106"/>
  <c r="BE106"/>
  <c r="BI102"/>
  <c r="BH102"/>
  <c r="BG102"/>
  <c r="BF102"/>
  <c r="T102"/>
  <c r="R102"/>
  <c r="P102"/>
  <c r="BK102"/>
  <c r="J102"/>
  <c r="BE102"/>
  <c r="BI98"/>
  <c r="F34"/>
  <c i="1" r="BD54"/>
  <c i="4" r="BH98"/>
  <c r="F33"/>
  <c i="1" r="BC54"/>
  <c i="4" r="BG98"/>
  <c r="F32"/>
  <c i="1" r="BB54"/>
  <c i="4" r="BF98"/>
  <c r="J31"/>
  <c i="1" r="AW54"/>
  <c i="4" r="F31"/>
  <c i="1" r="BA54"/>
  <c i="4" r="T98"/>
  <c r="T97"/>
  <c r="T96"/>
  <c r="T95"/>
  <c r="R98"/>
  <c r="R97"/>
  <c r="R96"/>
  <c r="R95"/>
  <c r="P98"/>
  <c r="P97"/>
  <c r="P96"/>
  <c r="P95"/>
  <c i="1" r="AU54"/>
  <c i="4" r="BK98"/>
  <c r="BK97"/>
  <c r="J97"/>
  <c r="BK96"/>
  <c r="J96"/>
  <c r="BK95"/>
  <c r="J95"/>
  <c r="J56"/>
  <c r="J27"/>
  <c i="1" r="AG54"/>
  <c i="4" r="J98"/>
  <c r="BE98"/>
  <c r="J30"/>
  <c i="1" r="AV54"/>
  <c i="4" r="F30"/>
  <c i="1" r="AZ54"/>
  <c i="4" r="J58"/>
  <c r="J57"/>
  <c r="J91"/>
  <c r="F91"/>
  <c r="F89"/>
  <c r="E87"/>
  <c r="J51"/>
  <c r="F51"/>
  <c r="F49"/>
  <c r="E47"/>
  <c r="J36"/>
  <c r="J18"/>
  <c r="E18"/>
  <c r="F92"/>
  <c r="F52"/>
  <c r="J17"/>
  <c r="J12"/>
  <c r="J89"/>
  <c r="J49"/>
  <c r="E7"/>
  <c r="E85"/>
  <c r="E45"/>
  <c i="1" r="AY53"/>
  <c r="AX53"/>
  <c i="3" r="BI301"/>
  <c r="BH301"/>
  <c r="BG301"/>
  <c r="BF301"/>
  <c r="T301"/>
  <c r="R301"/>
  <c r="P301"/>
  <c r="BK301"/>
  <c r="J301"/>
  <c r="BE301"/>
  <c r="BI300"/>
  <c r="BH300"/>
  <c r="BG300"/>
  <c r="BF300"/>
  <c r="T300"/>
  <c r="R300"/>
  <c r="P300"/>
  <c r="BK300"/>
  <c r="J300"/>
  <c r="BE300"/>
  <c r="BI299"/>
  <c r="BH299"/>
  <c r="BG299"/>
  <c r="BF299"/>
  <c r="T299"/>
  <c r="T298"/>
  <c r="R299"/>
  <c r="R298"/>
  <c r="P299"/>
  <c r="P298"/>
  <c r="BK299"/>
  <c r="BK298"/>
  <c r="J298"/>
  <c r="J299"/>
  <c r="BE299"/>
  <c r="J74"/>
  <c r="BI297"/>
  <c r="BH297"/>
  <c r="BG297"/>
  <c r="BF297"/>
  <c r="T297"/>
  <c r="R297"/>
  <c r="P297"/>
  <c r="BK297"/>
  <c r="J297"/>
  <c r="BE297"/>
  <c r="BI296"/>
  <c r="BH296"/>
  <c r="BG296"/>
  <c r="BF296"/>
  <c r="T296"/>
  <c r="T295"/>
  <c r="T294"/>
  <c r="R296"/>
  <c r="R295"/>
  <c r="R294"/>
  <c r="P296"/>
  <c r="P295"/>
  <c r="P294"/>
  <c r="BK296"/>
  <c r="BK295"/>
  <c r="J295"/>
  <c r="BK294"/>
  <c r="J294"/>
  <c r="J296"/>
  <c r="BE296"/>
  <c r="J73"/>
  <c r="J72"/>
  <c r="BI293"/>
  <c r="BH293"/>
  <c r="BG293"/>
  <c r="BF293"/>
  <c r="T293"/>
  <c r="R293"/>
  <c r="P293"/>
  <c r="BK293"/>
  <c r="J293"/>
  <c r="BE293"/>
  <c r="BI291"/>
  <c r="BH291"/>
  <c r="BG291"/>
  <c r="BF291"/>
  <c r="T291"/>
  <c r="T290"/>
  <c r="T289"/>
  <c r="R291"/>
  <c r="R290"/>
  <c r="R289"/>
  <c r="P291"/>
  <c r="P290"/>
  <c r="P289"/>
  <c r="BK291"/>
  <c r="BK290"/>
  <c r="J290"/>
  <c r="BK289"/>
  <c r="J289"/>
  <c r="J291"/>
  <c r="BE291"/>
  <c r="J71"/>
  <c r="J70"/>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R285"/>
  <c r="P285"/>
  <c r="BK285"/>
  <c r="J285"/>
  <c r="BE285"/>
  <c r="BI282"/>
  <c r="BH282"/>
  <c r="BG282"/>
  <c r="BF282"/>
  <c r="T282"/>
  <c r="T281"/>
  <c r="R282"/>
  <c r="R281"/>
  <c r="P282"/>
  <c r="P281"/>
  <c r="BK282"/>
  <c r="BK281"/>
  <c r="J281"/>
  <c r="J282"/>
  <c r="BE282"/>
  <c r="J69"/>
  <c r="BI279"/>
  <c r="BH279"/>
  <c r="BG279"/>
  <c r="BF279"/>
  <c r="T279"/>
  <c r="R279"/>
  <c r="P279"/>
  <c r="BK279"/>
  <c r="J279"/>
  <c r="BE279"/>
  <c r="BI278"/>
  <c r="BH278"/>
  <c r="BG278"/>
  <c r="BF278"/>
  <c r="T278"/>
  <c r="R278"/>
  <c r="P278"/>
  <c r="BK278"/>
  <c r="J278"/>
  <c r="BE278"/>
  <c r="BI276"/>
  <c r="BH276"/>
  <c r="BG276"/>
  <c r="BF276"/>
  <c r="T276"/>
  <c r="R276"/>
  <c r="P276"/>
  <c r="BK276"/>
  <c r="J276"/>
  <c r="BE276"/>
  <c r="BI272"/>
  <c r="BH272"/>
  <c r="BG272"/>
  <c r="BF272"/>
  <c r="T272"/>
  <c r="T271"/>
  <c r="T270"/>
  <c r="R272"/>
  <c r="R271"/>
  <c r="R270"/>
  <c r="P272"/>
  <c r="P271"/>
  <c r="P270"/>
  <c r="BK272"/>
  <c r="BK271"/>
  <c r="J271"/>
  <c r="BK270"/>
  <c r="J270"/>
  <c r="J272"/>
  <c r="BE272"/>
  <c r="J68"/>
  <c r="J67"/>
  <c r="BI268"/>
  <c r="BH268"/>
  <c r="BG268"/>
  <c r="BF268"/>
  <c r="T268"/>
  <c r="T267"/>
  <c r="R268"/>
  <c r="R267"/>
  <c r="P268"/>
  <c r="P267"/>
  <c r="BK268"/>
  <c r="BK267"/>
  <c r="J267"/>
  <c r="J268"/>
  <c r="BE268"/>
  <c r="J66"/>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T258"/>
  <c r="R259"/>
  <c r="R258"/>
  <c r="P259"/>
  <c r="P258"/>
  <c r="BK259"/>
  <c r="BK258"/>
  <c r="J258"/>
  <c r="J259"/>
  <c r="BE259"/>
  <c r="J65"/>
  <c r="BI256"/>
  <c r="BH256"/>
  <c r="BG256"/>
  <c r="BF256"/>
  <c r="T256"/>
  <c r="R256"/>
  <c r="P256"/>
  <c r="BK256"/>
  <c r="J256"/>
  <c r="BE256"/>
  <c r="BI254"/>
  <c r="BH254"/>
  <c r="BG254"/>
  <c r="BF254"/>
  <c r="T254"/>
  <c r="R254"/>
  <c r="P254"/>
  <c r="BK254"/>
  <c r="J254"/>
  <c r="BE254"/>
  <c r="BI249"/>
  <c r="BH249"/>
  <c r="BG249"/>
  <c r="BF249"/>
  <c r="T249"/>
  <c r="R249"/>
  <c r="P249"/>
  <c r="BK249"/>
  <c r="J249"/>
  <c r="BE249"/>
  <c r="BI247"/>
  <c r="BH247"/>
  <c r="BG247"/>
  <c r="BF247"/>
  <c r="T247"/>
  <c r="R247"/>
  <c r="P247"/>
  <c r="BK247"/>
  <c r="J247"/>
  <c r="BE247"/>
  <c r="BI243"/>
  <c r="BH243"/>
  <c r="BG243"/>
  <c r="BF243"/>
  <c r="T243"/>
  <c r="R243"/>
  <c r="P243"/>
  <c r="BK243"/>
  <c r="J243"/>
  <c r="BE243"/>
  <c r="BI239"/>
  <c r="BH239"/>
  <c r="BG239"/>
  <c r="BF239"/>
  <c r="T239"/>
  <c r="R239"/>
  <c r="P239"/>
  <c r="BK239"/>
  <c r="J239"/>
  <c r="BE239"/>
  <c r="BI235"/>
  <c r="BH235"/>
  <c r="BG235"/>
  <c r="BF235"/>
  <c r="T235"/>
  <c r="R235"/>
  <c r="P235"/>
  <c r="BK235"/>
  <c r="J235"/>
  <c r="BE235"/>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3"/>
  <c r="BH203"/>
  <c r="BG203"/>
  <c r="BF203"/>
  <c r="T203"/>
  <c r="R203"/>
  <c r="P203"/>
  <c r="BK203"/>
  <c r="J203"/>
  <c r="BE203"/>
  <c r="BI202"/>
  <c r="BH202"/>
  <c r="BG202"/>
  <c r="BF202"/>
  <c r="T202"/>
  <c r="R202"/>
  <c r="P202"/>
  <c r="BK202"/>
  <c r="J202"/>
  <c r="BE202"/>
  <c r="BI199"/>
  <c r="BH199"/>
  <c r="BG199"/>
  <c r="BF199"/>
  <c r="T199"/>
  <c r="R199"/>
  <c r="P199"/>
  <c r="BK199"/>
  <c r="J199"/>
  <c r="BE199"/>
  <c r="BI195"/>
  <c r="BH195"/>
  <c r="BG195"/>
  <c r="BF195"/>
  <c r="T195"/>
  <c r="R195"/>
  <c r="P195"/>
  <c r="BK195"/>
  <c r="J195"/>
  <c r="BE195"/>
  <c r="BI190"/>
  <c r="BH190"/>
  <c r="BG190"/>
  <c r="BF190"/>
  <c r="T190"/>
  <c r="T189"/>
  <c r="R190"/>
  <c r="R189"/>
  <c r="P190"/>
  <c r="P189"/>
  <c r="BK190"/>
  <c r="BK189"/>
  <c r="J189"/>
  <c r="J190"/>
  <c r="BE190"/>
  <c r="J64"/>
  <c r="BI187"/>
  <c r="BH187"/>
  <c r="BG187"/>
  <c r="BF187"/>
  <c r="T187"/>
  <c r="R187"/>
  <c r="P187"/>
  <c r="BK187"/>
  <c r="J187"/>
  <c r="BE187"/>
  <c r="BI184"/>
  <c r="BH184"/>
  <c r="BG184"/>
  <c r="BF184"/>
  <c r="T184"/>
  <c r="T183"/>
  <c r="R184"/>
  <c r="R183"/>
  <c r="P184"/>
  <c r="P183"/>
  <c r="BK184"/>
  <c r="BK183"/>
  <c r="J183"/>
  <c r="J184"/>
  <c r="BE184"/>
  <c r="J63"/>
  <c r="BI179"/>
  <c r="BH179"/>
  <c r="BG179"/>
  <c r="BF179"/>
  <c r="T179"/>
  <c r="R179"/>
  <c r="P179"/>
  <c r="BK179"/>
  <c r="J179"/>
  <c r="BE179"/>
  <c r="BI176"/>
  <c r="BH176"/>
  <c r="BG176"/>
  <c r="BF176"/>
  <c r="T176"/>
  <c r="R176"/>
  <c r="P176"/>
  <c r="BK176"/>
  <c r="J176"/>
  <c r="BE176"/>
  <c r="BI175"/>
  <c r="BH175"/>
  <c r="BG175"/>
  <c r="BF175"/>
  <c r="T175"/>
  <c r="R175"/>
  <c r="P175"/>
  <c r="BK175"/>
  <c r="J175"/>
  <c r="BE175"/>
  <c r="BI172"/>
  <c r="BH172"/>
  <c r="BG172"/>
  <c r="BF172"/>
  <c r="T172"/>
  <c r="R172"/>
  <c r="P172"/>
  <c r="BK172"/>
  <c r="J172"/>
  <c r="BE172"/>
  <c r="BI168"/>
  <c r="BH168"/>
  <c r="BG168"/>
  <c r="BF168"/>
  <c r="T168"/>
  <c r="R168"/>
  <c r="P168"/>
  <c r="BK168"/>
  <c r="J168"/>
  <c r="BE168"/>
  <c r="BI165"/>
  <c r="BH165"/>
  <c r="BG165"/>
  <c r="BF165"/>
  <c r="T165"/>
  <c r="R165"/>
  <c r="P165"/>
  <c r="BK165"/>
  <c r="J165"/>
  <c r="BE165"/>
  <c r="BI161"/>
  <c r="BH161"/>
  <c r="BG161"/>
  <c r="BF161"/>
  <c r="T161"/>
  <c r="R161"/>
  <c r="P161"/>
  <c r="BK161"/>
  <c r="J161"/>
  <c r="BE161"/>
  <c r="BI157"/>
  <c r="BH157"/>
  <c r="BG157"/>
  <c r="BF157"/>
  <c r="T157"/>
  <c r="T156"/>
  <c r="R157"/>
  <c r="R156"/>
  <c r="P157"/>
  <c r="P156"/>
  <c r="BK157"/>
  <c r="BK156"/>
  <c r="J156"/>
  <c r="J157"/>
  <c r="BE157"/>
  <c r="J62"/>
  <c r="BI152"/>
  <c r="BH152"/>
  <c r="BG152"/>
  <c r="BF152"/>
  <c r="T152"/>
  <c r="T151"/>
  <c r="R152"/>
  <c r="R151"/>
  <c r="P152"/>
  <c r="P151"/>
  <c r="BK152"/>
  <c r="BK151"/>
  <c r="J151"/>
  <c r="J152"/>
  <c r="BE152"/>
  <c r="J61"/>
  <c r="BI150"/>
  <c r="BH150"/>
  <c r="BG150"/>
  <c r="BF150"/>
  <c r="T150"/>
  <c r="R150"/>
  <c r="P150"/>
  <c r="BK150"/>
  <c r="J150"/>
  <c r="BE150"/>
  <c r="BI146"/>
  <c r="BH146"/>
  <c r="BG146"/>
  <c r="BF146"/>
  <c r="T146"/>
  <c r="R146"/>
  <c r="P146"/>
  <c r="BK146"/>
  <c r="J146"/>
  <c r="BE146"/>
  <c r="BI145"/>
  <c r="BH145"/>
  <c r="BG145"/>
  <c r="BF145"/>
  <c r="T145"/>
  <c r="R145"/>
  <c r="P145"/>
  <c r="BK145"/>
  <c r="J145"/>
  <c r="BE145"/>
  <c r="BI143"/>
  <c r="BH143"/>
  <c r="BG143"/>
  <c r="BF143"/>
  <c r="T143"/>
  <c r="T142"/>
  <c r="R143"/>
  <c r="R142"/>
  <c r="P143"/>
  <c r="P142"/>
  <c r="BK143"/>
  <c r="BK142"/>
  <c r="J142"/>
  <c r="J143"/>
  <c r="BE143"/>
  <c r="J60"/>
  <c r="BI138"/>
  <c r="BH138"/>
  <c r="BG138"/>
  <c r="BF138"/>
  <c r="T138"/>
  <c r="R138"/>
  <c r="P138"/>
  <c r="BK138"/>
  <c r="J138"/>
  <c r="BE138"/>
  <c r="BI134"/>
  <c r="BH134"/>
  <c r="BG134"/>
  <c r="BF134"/>
  <c r="T134"/>
  <c r="T133"/>
  <c r="R134"/>
  <c r="R133"/>
  <c r="P134"/>
  <c r="P133"/>
  <c r="BK134"/>
  <c r="BK133"/>
  <c r="J133"/>
  <c r="J134"/>
  <c r="BE134"/>
  <c r="J59"/>
  <c r="BI132"/>
  <c r="BH132"/>
  <c r="BG132"/>
  <c r="BF132"/>
  <c r="T132"/>
  <c r="R132"/>
  <c r="P132"/>
  <c r="BK132"/>
  <c r="J132"/>
  <c r="BE132"/>
  <c r="BI128"/>
  <c r="BH128"/>
  <c r="BG128"/>
  <c r="BF128"/>
  <c r="T128"/>
  <c r="R128"/>
  <c r="P128"/>
  <c r="BK128"/>
  <c r="J128"/>
  <c r="BE128"/>
  <c r="BI126"/>
  <c r="BH126"/>
  <c r="BG126"/>
  <c r="BF126"/>
  <c r="T126"/>
  <c r="R126"/>
  <c r="P126"/>
  <c r="BK126"/>
  <c r="J126"/>
  <c r="BE126"/>
  <c r="BI124"/>
  <c r="BH124"/>
  <c r="BG124"/>
  <c r="BF124"/>
  <c r="T124"/>
  <c r="R124"/>
  <c r="P124"/>
  <c r="BK124"/>
  <c r="J124"/>
  <c r="BE124"/>
  <c r="BI121"/>
  <c r="BH121"/>
  <c r="BG121"/>
  <c r="BF121"/>
  <c r="T121"/>
  <c r="R121"/>
  <c r="P121"/>
  <c r="BK121"/>
  <c r="J121"/>
  <c r="BE121"/>
  <c r="BI117"/>
  <c r="BH117"/>
  <c r="BG117"/>
  <c r="BF117"/>
  <c r="T117"/>
  <c r="R117"/>
  <c r="P117"/>
  <c r="BK117"/>
  <c r="J117"/>
  <c r="BE117"/>
  <c r="BI115"/>
  <c r="BH115"/>
  <c r="BG115"/>
  <c r="BF115"/>
  <c r="T115"/>
  <c r="R115"/>
  <c r="P115"/>
  <c r="BK115"/>
  <c r="J115"/>
  <c r="BE115"/>
  <c r="BI111"/>
  <c r="BH111"/>
  <c r="BG111"/>
  <c r="BF111"/>
  <c r="T111"/>
  <c r="R111"/>
  <c r="P111"/>
  <c r="BK111"/>
  <c r="J111"/>
  <c r="BE111"/>
  <c r="BI107"/>
  <c r="BH107"/>
  <c r="BG107"/>
  <c r="BF107"/>
  <c r="T107"/>
  <c r="R107"/>
  <c r="P107"/>
  <c r="BK107"/>
  <c r="J107"/>
  <c r="BE107"/>
  <c r="BI105"/>
  <c r="BH105"/>
  <c r="BG105"/>
  <c r="BF105"/>
  <c r="T105"/>
  <c r="R105"/>
  <c r="P105"/>
  <c r="BK105"/>
  <c r="J105"/>
  <c r="BE105"/>
  <c r="BI101"/>
  <c r="BH101"/>
  <c r="BG101"/>
  <c r="BF101"/>
  <c r="T101"/>
  <c r="R101"/>
  <c r="P101"/>
  <c r="BK101"/>
  <c r="J101"/>
  <c r="BE101"/>
  <c r="BI97"/>
  <c r="F34"/>
  <c i="1" r="BD53"/>
  <c i="3" r="BH97"/>
  <c r="F33"/>
  <c i="1" r="BC53"/>
  <c i="3" r="BG97"/>
  <c r="F32"/>
  <c i="1" r="BB53"/>
  <c i="3" r="BF97"/>
  <c r="J31"/>
  <c i="1" r="AW53"/>
  <c i="3" r="F31"/>
  <c i="1" r="BA53"/>
  <c i="3" r="T97"/>
  <c r="T96"/>
  <c r="T95"/>
  <c r="T94"/>
  <c r="R97"/>
  <c r="R96"/>
  <c r="R95"/>
  <c r="R94"/>
  <c r="P97"/>
  <c r="P96"/>
  <c r="P95"/>
  <c r="P94"/>
  <c i="1" r="AU53"/>
  <c i="3" r="BK97"/>
  <c r="BK96"/>
  <c r="J96"/>
  <c r="BK95"/>
  <c r="J95"/>
  <c r="BK94"/>
  <c r="J94"/>
  <c r="J56"/>
  <c r="J27"/>
  <c i="1" r="AG53"/>
  <c i="3" r="J97"/>
  <c r="BE97"/>
  <c r="J30"/>
  <c i="1" r="AV53"/>
  <c i="3" r="F30"/>
  <c i="1" r="AZ53"/>
  <c i="3" r="J58"/>
  <c r="J57"/>
  <c r="J90"/>
  <c r="F90"/>
  <c r="F88"/>
  <c r="E86"/>
  <c r="J51"/>
  <c r="F51"/>
  <c r="F49"/>
  <c r="E47"/>
  <c r="J36"/>
  <c r="J18"/>
  <c r="E18"/>
  <c r="F91"/>
  <c r="F52"/>
  <c r="J17"/>
  <c r="J12"/>
  <c r="J88"/>
  <c r="J49"/>
  <c r="E7"/>
  <c r="E84"/>
  <c r="E45"/>
  <c i="1" r="AY52"/>
  <c r="AX52"/>
  <c i="2" r="BI366"/>
  <c r="BH366"/>
  <c r="BG366"/>
  <c r="BF366"/>
  <c r="T366"/>
  <c r="R366"/>
  <c r="P366"/>
  <c r="BK366"/>
  <c r="J366"/>
  <c r="BE366"/>
  <c r="BI365"/>
  <c r="BH365"/>
  <c r="BG365"/>
  <c r="BF365"/>
  <c r="T365"/>
  <c r="R365"/>
  <c r="P365"/>
  <c r="BK365"/>
  <c r="J365"/>
  <c r="BE365"/>
  <c r="BI364"/>
  <c r="BH364"/>
  <c r="BG364"/>
  <c r="BF364"/>
  <c r="T364"/>
  <c r="T363"/>
  <c r="R364"/>
  <c r="R363"/>
  <c r="P364"/>
  <c r="P363"/>
  <c r="BK364"/>
  <c r="BK363"/>
  <c r="J363"/>
  <c r="J364"/>
  <c r="BE364"/>
  <c r="J75"/>
  <c r="BI362"/>
  <c r="BH362"/>
  <c r="BG362"/>
  <c r="BF362"/>
  <c r="T362"/>
  <c r="R362"/>
  <c r="P362"/>
  <c r="BK362"/>
  <c r="J362"/>
  <c r="BE362"/>
  <c r="BI361"/>
  <c r="BH361"/>
  <c r="BG361"/>
  <c r="BF361"/>
  <c r="T361"/>
  <c r="T360"/>
  <c r="T359"/>
  <c r="R361"/>
  <c r="R360"/>
  <c r="R359"/>
  <c r="P361"/>
  <c r="P360"/>
  <c r="P359"/>
  <c r="BK361"/>
  <c r="BK360"/>
  <c r="J360"/>
  <c r="BK359"/>
  <c r="J359"/>
  <c r="J361"/>
  <c r="BE361"/>
  <c r="J74"/>
  <c r="J73"/>
  <c r="BI358"/>
  <c r="BH358"/>
  <c r="BG358"/>
  <c r="BF358"/>
  <c r="T358"/>
  <c r="R358"/>
  <c r="P358"/>
  <c r="BK358"/>
  <c r="J358"/>
  <c r="BE358"/>
  <c r="BI356"/>
  <c r="BH356"/>
  <c r="BG356"/>
  <c r="BF356"/>
  <c r="T356"/>
  <c r="T355"/>
  <c r="T354"/>
  <c r="R356"/>
  <c r="R355"/>
  <c r="R354"/>
  <c r="P356"/>
  <c r="P355"/>
  <c r="P354"/>
  <c r="BK356"/>
  <c r="BK355"/>
  <c r="J355"/>
  <c r="BK354"/>
  <c r="J354"/>
  <c r="J356"/>
  <c r="BE356"/>
  <c r="J72"/>
  <c r="J71"/>
  <c r="BI353"/>
  <c r="BH353"/>
  <c r="BG353"/>
  <c r="BF353"/>
  <c r="T353"/>
  <c r="R353"/>
  <c r="P353"/>
  <c r="BK353"/>
  <c r="J353"/>
  <c r="BE353"/>
  <c r="BI352"/>
  <c r="BH352"/>
  <c r="BG352"/>
  <c r="BF352"/>
  <c r="T352"/>
  <c r="R352"/>
  <c r="P352"/>
  <c r="BK352"/>
  <c r="J352"/>
  <c r="BE352"/>
  <c r="BI351"/>
  <c r="BH351"/>
  <c r="BG351"/>
  <c r="BF351"/>
  <c r="T351"/>
  <c r="R351"/>
  <c r="P351"/>
  <c r="BK351"/>
  <c r="J351"/>
  <c r="BE351"/>
  <c r="BI350"/>
  <c r="BH350"/>
  <c r="BG350"/>
  <c r="BF350"/>
  <c r="T350"/>
  <c r="R350"/>
  <c r="P350"/>
  <c r="BK350"/>
  <c r="J350"/>
  <c r="BE350"/>
  <c r="BI347"/>
  <c r="BH347"/>
  <c r="BG347"/>
  <c r="BF347"/>
  <c r="T347"/>
  <c r="T346"/>
  <c r="R347"/>
  <c r="R346"/>
  <c r="P347"/>
  <c r="P346"/>
  <c r="BK347"/>
  <c r="BK346"/>
  <c r="J346"/>
  <c r="J347"/>
  <c r="BE347"/>
  <c r="J70"/>
  <c r="BI344"/>
  <c r="BH344"/>
  <c r="BG344"/>
  <c r="BF344"/>
  <c r="T344"/>
  <c r="R344"/>
  <c r="P344"/>
  <c r="BK344"/>
  <c r="J344"/>
  <c r="BE344"/>
  <c r="BI341"/>
  <c r="BH341"/>
  <c r="BG341"/>
  <c r="BF341"/>
  <c r="T341"/>
  <c r="R341"/>
  <c r="P341"/>
  <c r="BK341"/>
  <c r="J341"/>
  <c r="BE341"/>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28"/>
  <c r="BH328"/>
  <c r="BG328"/>
  <c r="BF328"/>
  <c r="T328"/>
  <c r="R328"/>
  <c r="P328"/>
  <c r="BK328"/>
  <c r="J328"/>
  <c r="BE328"/>
  <c r="BI324"/>
  <c r="BH324"/>
  <c r="BG324"/>
  <c r="BF324"/>
  <c r="T324"/>
  <c r="R324"/>
  <c r="P324"/>
  <c r="BK324"/>
  <c r="J324"/>
  <c r="BE324"/>
  <c r="BI320"/>
  <c r="BH320"/>
  <c r="BG320"/>
  <c r="BF320"/>
  <c r="T320"/>
  <c r="T319"/>
  <c r="T318"/>
  <c r="R320"/>
  <c r="R319"/>
  <c r="R318"/>
  <c r="P320"/>
  <c r="P319"/>
  <c r="P318"/>
  <c r="BK320"/>
  <c r="BK319"/>
  <c r="J319"/>
  <c r="BK318"/>
  <c r="J318"/>
  <c r="J320"/>
  <c r="BE320"/>
  <c r="J69"/>
  <c r="J68"/>
  <c r="BI316"/>
  <c r="BH316"/>
  <c r="BG316"/>
  <c r="BF316"/>
  <c r="T316"/>
  <c r="T315"/>
  <c r="R316"/>
  <c r="R315"/>
  <c r="P316"/>
  <c r="P315"/>
  <c r="BK316"/>
  <c r="BK315"/>
  <c r="J315"/>
  <c r="J316"/>
  <c r="BE316"/>
  <c r="J67"/>
  <c r="BI313"/>
  <c r="BH313"/>
  <c r="BG313"/>
  <c r="BF313"/>
  <c r="T313"/>
  <c r="R313"/>
  <c r="P313"/>
  <c r="BK313"/>
  <c r="J313"/>
  <c r="BE313"/>
  <c r="BI311"/>
  <c r="BH311"/>
  <c r="BG311"/>
  <c r="BF311"/>
  <c r="T311"/>
  <c r="R311"/>
  <c r="P311"/>
  <c r="BK311"/>
  <c r="J311"/>
  <c r="BE311"/>
  <c r="BI309"/>
  <c r="BH309"/>
  <c r="BG309"/>
  <c r="BF309"/>
  <c r="T309"/>
  <c r="R309"/>
  <c r="P309"/>
  <c r="BK309"/>
  <c r="J309"/>
  <c r="BE309"/>
  <c r="BI307"/>
  <c r="BH307"/>
  <c r="BG307"/>
  <c r="BF307"/>
  <c r="T307"/>
  <c r="T306"/>
  <c r="R307"/>
  <c r="R306"/>
  <c r="P307"/>
  <c r="P306"/>
  <c r="BK307"/>
  <c r="BK306"/>
  <c r="J306"/>
  <c r="J307"/>
  <c r="BE307"/>
  <c r="J66"/>
  <c r="BI305"/>
  <c r="BH305"/>
  <c r="BG305"/>
  <c r="BF305"/>
  <c r="T305"/>
  <c r="R305"/>
  <c r="P305"/>
  <c r="BK305"/>
  <c r="J305"/>
  <c r="BE305"/>
  <c r="BI304"/>
  <c r="BH304"/>
  <c r="BG304"/>
  <c r="BF304"/>
  <c r="T304"/>
  <c r="R304"/>
  <c r="P304"/>
  <c r="BK304"/>
  <c r="J304"/>
  <c r="BE304"/>
  <c r="BI301"/>
  <c r="BH301"/>
  <c r="BG301"/>
  <c r="BF301"/>
  <c r="T301"/>
  <c r="R301"/>
  <c r="P301"/>
  <c r="BK301"/>
  <c r="J301"/>
  <c r="BE301"/>
  <c r="BI299"/>
  <c r="BH299"/>
  <c r="BG299"/>
  <c r="BF299"/>
  <c r="T299"/>
  <c r="R299"/>
  <c r="P299"/>
  <c r="BK299"/>
  <c r="J299"/>
  <c r="BE299"/>
  <c r="BI297"/>
  <c r="BH297"/>
  <c r="BG297"/>
  <c r="BF297"/>
  <c r="T297"/>
  <c r="R297"/>
  <c r="P297"/>
  <c r="BK297"/>
  <c r="J297"/>
  <c r="BE297"/>
  <c r="BI293"/>
  <c r="BH293"/>
  <c r="BG293"/>
  <c r="BF293"/>
  <c r="T293"/>
  <c r="R293"/>
  <c r="P293"/>
  <c r="BK293"/>
  <c r="J293"/>
  <c r="BE293"/>
  <c r="BI291"/>
  <c r="BH291"/>
  <c r="BG291"/>
  <c r="BF291"/>
  <c r="T291"/>
  <c r="R291"/>
  <c r="P291"/>
  <c r="BK291"/>
  <c r="J291"/>
  <c r="BE291"/>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0"/>
  <c r="BH250"/>
  <c r="BG250"/>
  <c r="BF250"/>
  <c r="T250"/>
  <c r="R250"/>
  <c r="P250"/>
  <c r="BK250"/>
  <c r="J250"/>
  <c r="BE250"/>
  <c r="BI249"/>
  <c r="BH249"/>
  <c r="BG249"/>
  <c r="BF249"/>
  <c r="T249"/>
  <c r="R249"/>
  <c r="P249"/>
  <c r="BK249"/>
  <c r="J249"/>
  <c r="BE249"/>
  <c r="BI245"/>
  <c r="BH245"/>
  <c r="BG245"/>
  <c r="BF245"/>
  <c r="T245"/>
  <c r="R245"/>
  <c r="P245"/>
  <c r="BK245"/>
  <c r="J245"/>
  <c r="BE245"/>
  <c r="BI241"/>
  <c r="BH241"/>
  <c r="BG241"/>
  <c r="BF241"/>
  <c r="T241"/>
  <c r="R241"/>
  <c r="P241"/>
  <c r="BK241"/>
  <c r="J241"/>
  <c r="BE241"/>
  <c r="BI238"/>
  <c r="BH238"/>
  <c r="BG238"/>
  <c r="BF238"/>
  <c r="T238"/>
  <c r="R238"/>
  <c r="P238"/>
  <c r="BK238"/>
  <c r="J238"/>
  <c r="BE238"/>
  <c r="BI236"/>
  <c r="BH236"/>
  <c r="BG236"/>
  <c r="BF236"/>
  <c r="T236"/>
  <c r="R236"/>
  <c r="P236"/>
  <c r="BK236"/>
  <c r="J236"/>
  <c r="BE236"/>
  <c r="BI232"/>
  <c r="BH232"/>
  <c r="BG232"/>
  <c r="BF232"/>
  <c r="T232"/>
  <c r="R232"/>
  <c r="P232"/>
  <c r="BK232"/>
  <c r="J232"/>
  <c r="BE232"/>
  <c r="BI230"/>
  <c r="BH230"/>
  <c r="BG230"/>
  <c r="BF230"/>
  <c r="T230"/>
  <c r="T229"/>
  <c r="R230"/>
  <c r="R229"/>
  <c r="P230"/>
  <c r="P229"/>
  <c r="BK230"/>
  <c r="BK229"/>
  <c r="J229"/>
  <c r="J230"/>
  <c r="BE230"/>
  <c r="J65"/>
  <c r="BI226"/>
  <c r="BH226"/>
  <c r="BG226"/>
  <c r="BF226"/>
  <c r="T226"/>
  <c r="R226"/>
  <c r="P226"/>
  <c r="BK226"/>
  <c r="J226"/>
  <c r="BE226"/>
  <c r="BI224"/>
  <c r="BH224"/>
  <c r="BG224"/>
  <c r="BF224"/>
  <c r="T224"/>
  <c r="R224"/>
  <c r="P224"/>
  <c r="BK224"/>
  <c r="J224"/>
  <c r="BE224"/>
  <c r="BI221"/>
  <c r="BH221"/>
  <c r="BG221"/>
  <c r="BF221"/>
  <c r="T221"/>
  <c r="R221"/>
  <c r="P221"/>
  <c r="BK221"/>
  <c r="J221"/>
  <c r="BE221"/>
  <c r="BI219"/>
  <c r="BH219"/>
  <c r="BG219"/>
  <c r="BF219"/>
  <c r="T219"/>
  <c r="T218"/>
  <c r="R219"/>
  <c r="R218"/>
  <c r="P219"/>
  <c r="P218"/>
  <c r="BK219"/>
  <c r="BK218"/>
  <c r="J218"/>
  <c r="J219"/>
  <c r="BE219"/>
  <c r="J64"/>
  <c r="BI213"/>
  <c r="BH213"/>
  <c r="BG213"/>
  <c r="BF213"/>
  <c r="T213"/>
  <c r="T212"/>
  <c r="R213"/>
  <c r="R212"/>
  <c r="P213"/>
  <c r="P212"/>
  <c r="BK213"/>
  <c r="BK212"/>
  <c r="J212"/>
  <c r="J213"/>
  <c r="BE213"/>
  <c r="J63"/>
  <c r="BI210"/>
  <c r="BH210"/>
  <c r="BG210"/>
  <c r="BF210"/>
  <c r="T210"/>
  <c r="R210"/>
  <c r="P210"/>
  <c r="BK210"/>
  <c r="J210"/>
  <c r="BE210"/>
  <c r="BI208"/>
  <c r="BH208"/>
  <c r="BG208"/>
  <c r="BF208"/>
  <c r="T208"/>
  <c r="R208"/>
  <c r="P208"/>
  <c r="BK208"/>
  <c r="J208"/>
  <c r="BE208"/>
  <c r="BI205"/>
  <c r="BH205"/>
  <c r="BG205"/>
  <c r="BF205"/>
  <c r="T205"/>
  <c r="R205"/>
  <c r="P205"/>
  <c r="BK205"/>
  <c r="J205"/>
  <c r="BE205"/>
  <c r="BI202"/>
  <c r="BH202"/>
  <c r="BG202"/>
  <c r="BF202"/>
  <c r="T202"/>
  <c r="T201"/>
  <c r="R202"/>
  <c r="R201"/>
  <c r="P202"/>
  <c r="P201"/>
  <c r="BK202"/>
  <c r="BK201"/>
  <c r="J201"/>
  <c r="J202"/>
  <c r="BE202"/>
  <c r="J62"/>
  <c r="BI197"/>
  <c r="BH197"/>
  <c r="BG197"/>
  <c r="BF197"/>
  <c r="T197"/>
  <c r="R197"/>
  <c r="P197"/>
  <c r="BK197"/>
  <c r="J197"/>
  <c r="BE197"/>
  <c r="BI194"/>
  <c r="BH194"/>
  <c r="BG194"/>
  <c r="BF194"/>
  <c r="T194"/>
  <c r="R194"/>
  <c r="P194"/>
  <c r="BK194"/>
  <c r="J194"/>
  <c r="BE194"/>
  <c r="BI193"/>
  <c r="BH193"/>
  <c r="BG193"/>
  <c r="BF193"/>
  <c r="T193"/>
  <c r="R193"/>
  <c r="P193"/>
  <c r="BK193"/>
  <c r="J193"/>
  <c r="BE193"/>
  <c r="BI192"/>
  <c r="BH192"/>
  <c r="BG192"/>
  <c r="BF192"/>
  <c r="T192"/>
  <c r="R192"/>
  <c r="P192"/>
  <c r="BK192"/>
  <c r="J192"/>
  <c r="BE192"/>
  <c r="BI190"/>
  <c r="BH190"/>
  <c r="BG190"/>
  <c r="BF190"/>
  <c r="T190"/>
  <c r="R190"/>
  <c r="P190"/>
  <c r="BK190"/>
  <c r="J190"/>
  <c r="BE190"/>
  <c r="BI186"/>
  <c r="BH186"/>
  <c r="BG186"/>
  <c r="BF186"/>
  <c r="T186"/>
  <c r="R186"/>
  <c r="P186"/>
  <c r="BK186"/>
  <c r="J186"/>
  <c r="BE186"/>
  <c r="BI183"/>
  <c r="BH183"/>
  <c r="BG183"/>
  <c r="BF183"/>
  <c r="T183"/>
  <c r="T182"/>
  <c r="R183"/>
  <c r="R182"/>
  <c r="P183"/>
  <c r="P182"/>
  <c r="BK183"/>
  <c r="BK182"/>
  <c r="J182"/>
  <c r="J183"/>
  <c r="BE183"/>
  <c r="J61"/>
  <c r="BI180"/>
  <c r="BH180"/>
  <c r="BG180"/>
  <c r="BF180"/>
  <c r="T180"/>
  <c r="R180"/>
  <c r="P180"/>
  <c r="BK180"/>
  <c r="J180"/>
  <c r="BE180"/>
  <c r="BI178"/>
  <c r="BH178"/>
  <c r="BG178"/>
  <c r="BF178"/>
  <c r="T178"/>
  <c r="T177"/>
  <c r="R178"/>
  <c r="R177"/>
  <c r="P178"/>
  <c r="P177"/>
  <c r="BK178"/>
  <c r="BK177"/>
  <c r="J177"/>
  <c r="J178"/>
  <c r="BE178"/>
  <c r="J60"/>
  <c r="BI174"/>
  <c r="BH174"/>
  <c r="BG174"/>
  <c r="BF174"/>
  <c r="T174"/>
  <c r="R174"/>
  <c r="P174"/>
  <c r="BK174"/>
  <c r="J174"/>
  <c r="BE174"/>
  <c r="BI172"/>
  <c r="BH172"/>
  <c r="BG172"/>
  <c r="BF172"/>
  <c r="T172"/>
  <c r="R172"/>
  <c r="P172"/>
  <c r="BK172"/>
  <c r="J172"/>
  <c r="BE172"/>
  <c r="BI168"/>
  <c r="BH168"/>
  <c r="BG168"/>
  <c r="BF168"/>
  <c r="T168"/>
  <c r="R168"/>
  <c r="P168"/>
  <c r="BK168"/>
  <c r="J168"/>
  <c r="BE168"/>
  <c r="BI164"/>
  <c r="BH164"/>
  <c r="BG164"/>
  <c r="BF164"/>
  <c r="T164"/>
  <c r="R164"/>
  <c r="P164"/>
  <c r="BK164"/>
  <c r="J164"/>
  <c r="BE164"/>
  <c r="BI160"/>
  <c r="BH160"/>
  <c r="BG160"/>
  <c r="BF160"/>
  <c r="T160"/>
  <c r="R160"/>
  <c r="P160"/>
  <c r="BK160"/>
  <c r="J160"/>
  <c r="BE160"/>
  <c r="BI159"/>
  <c r="BH159"/>
  <c r="BG159"/>
  <c r="BF159"/>
  <c r="T159"/>
  <c r="R159"/>
  <c r="P159"/>
  <c r="BK159"/>
  <c r="J159"/>
  <c r="BE159"/>
  <c r="BI156"/>
  <c r="BH156"/>
  <c r="BG156"/>
  <c r="BF156"/>
  <c r="T156"/>
  <c r="R156"/>
  <c r="P156"/>
  <c r="BK156"/>
  <c r="J156"/>
  <c r="BE156"/>
  <c r="BI152"/>
  <c r="BH152"/>
  <c r="BG152"/>
  <c r="BF152"/>
  <c r="T152"/>
  <c r="T151"/>
  <c r="R152"/>
  <c r="R151"/>
  <c r="P152"/>
  <c r="P151"/>
  <c r="BK152"/>
  <c r="BK151"/>
  <c r="J151"/>
  <c r="J152"/>
  <c r="BE152"/>
  <c r="J59"/>
  <c r="BI148"/>
  <c r="BH148"/>
  <c r="BG148"/>
  <c r="BF148"/>
  <c r="T148"/>
  <c r="R148"/>
  <c r="P148"/>
  <c r="BK148"/>
  <c r="J148"/>
  <c r="BE148"/>
  <c r="BI146"/>
  <c r="BH146"/>
  <c r="BG146"/>
  <c r="BF146"/>
  <c r="T146"/>
  <c r="R146"/>
  <c r="P146"/>
  <c r="BK146"/>
  <c r="J146"/>
  <c r="BE146"/>
  <c r="BI142"/>
  <c r="BH142"/>
  <c r="BG142"/>
  <c r="BF142"/>
  <c r="T142"/>
  <c r="R142"/>
  <c r="P142"/>
  <c r="BK142"/>
  <c r="J142"/>
  <c r="BE142"/>
  <c r="BI138"/>
  <c r="BH138"/>
  <c r="BG138"/>
  <c r="BF138"/>
  <c r="T138"/>
  <c r="R138"/>
  <c r="P138"/>
  <c r="BK138"/>
  <c r="J138"/>
  <c r="BE138"/>
  <c r="BI134"/>
  <c r="BH134"/>
  <c r="BG134"/>
  <c r="BF134"/>
  <c r="T134"/>
  <c r="R134"/>
  <c r="P134"/>
  <c r="BK134"/>
  <c r="J134"/>
  <c r="BE134"/>
  <c r="BI132"/>
  <c r="BH132"/>
  <c r="BG132"/>
  <c r="BF132"/>
  <c r="T132"/>
  <c r="R132"/>
  <c r="P132"/>
  <c r="BK132"/>
  <c r="J132"/>
  <c r="BE132"/>
  <c r="BI130"/>
  <c r="BH130"/>
  <c r="BG130"/>
  <c r="BF130"/>
  <c r="T130"/>
  <c r="R130"/>
  <c r="P130"/>
  <c r="BK130"/>
  <c r="J130"/>
  <c r="BE130"/>
  <c r="BI127"/>
  <c r="BH127"/>
  <c r="BG127"/>
  <c r="BF127"/>
  <c r="T127"/>
  <c r="R127"/>
  <c r="P127"/>
  <c r="BK127"/>
  <c r="J127"/>
  <c r="BE127"/>
  <c r="BI123"/>
  <c r="BH123"/>
  <c r="BG123"/>
  <c r="BF123"/>
  <c r="T123"/>
  <c r="R123"/>
  <c r="P123"/>
  <c r="BK123"/>
  <c r="J123"/>
  <c r="BE123"/>
  <c r="BI121"/>
  <c r="BH121"/>
  <c r="BG121"/>
  <c r="BF121"/>
  <c r="T121"/>
  <c r="R121"/>
  <c r="P121"/>
  <c r="BK121"/>
  <c r="J121"/>
  <c r="BE121"/>
  <c r="BI117"/>
  <c r="BH117"/>
  <c r="BG117"/>
  <c r="BF117"/>
  <c r="T117"/>
  <c r="R117"/>
  <c r="P117"/>
  <c r="BK117"/>
  <c r="J117"/>
  <c r="BE117"/>
  <c r="BI113"/>
  <c r="BH113"/>
  <c r="BG113"/>
  <c r="BF113"/>
  <c r="T113"/>
  <c r="R113"/>
  <c r="P113"/>
  <c r="BK113"/>
  <c r="J113"/>
  <c r="BE113"/>
  <c r="BI109"/>
  <c r="BH109"/>
  <c r="BG109"/>
  <c r="BF109"/>
  <c r="T109"/>
  <c r="R109"/>
  <c r="P109"/>
  <c r="BK109"/>
  <c r="J109"/>
  <c r="BE109"/>
  <c r="BI105"/>
  <c r="BH105"/>
  <c r="BG105"/>
  <c r="BF105"/>
  <c r="T105"/>
  <c r="R105"/>
  <c r="P105"/>
  <c r="BK105"/>
  <c r="J105"/>
  <c r="BE105"/>
  <c r="BI103"/>
  <c r="BH103"/>
  <c r="BG103"/>
  <c r="BF103"/>
  <c r="T103"/>
  <c r="R103"/>
  <c r="P103"/>
  <c r="BK103"/>
  <c r="J103"/>
  <c r="BE103"/>
  <c r="BI100"/>
  <c r="BH100"/>
  <c r="BG100"/>
  <c r="BF100"/>
  <c r="T100"/>
  <c r="R100"/>
  <c r="P100"/>
  <c r="BK100"/>
  <c r="J100"/>
  <c r="BE100"/>
  <c r="BI98"/>
  <c r="F34"/>
  <c i="1" r="BD52"/>
  <c i="2" r="BH98"/>
  <c r="F33"/>
  <c i="1" r="BC52"/>
  <c i="2" r="BG98"/>
  <c r="F32"/>
  <c i="1" r="BB52"/>
  <c i="2" r="BF98"/>
  <c r="J31"/>
  <c i="1" r="AW52"/>
  <c i="2" r="F31"/>
  <c i="1" r="BA52"/>
  <c i="2" r="T98"/>
  <c r="T97"/>
  <c r="T96"/>
  <c r="T95"/>
  <c r="R98"/>
  <c r="R97"/>
  <c r="R96"/>
  <c r="R95"/>
  <c r="P98"/>
  <c r="P97"/>
  <c r="P96"/>
  <c r="P95"/>
  <c i="1" r="AU52"/>
  <c i="2" r="BK98"/>
  <c r="BK97"/>
  <c r="J97"/>
  <c r="BK96"/>
  <c r="J96"/>
  <c r="BK95"/>
  <c r="J95"/>
  <c r="J56"/>
  <c r="J27"/>
  <c i="1" r="AG52"/>
  <c i="2" r="J98"/>
  <c r="BE98"/>
  <c r="J30"/>
  <c i="1" r="AV52"/>
  <c i="2" r="F30"/>
  <c i="1" r="AZ52"/>
  <c i="2" r="J58"/>
  <c r="J57"/>
  <c r="J91"/>
  <c r="F91"/>
  <c r="F89"/>
  <c r="E87"/>
  <c r="J51"/>
  <c r="F51"/>
  <c r="F49"/>
  <c r="E47"/>
  <c r="J36"/>
  <c r="J18"/>
  <c r="E18"/>
  <c r="F92"/>
  <c r="F52"/>
  <c r="J17"/>
  <c r="J12"/>
  <c r="J89"/>
  <c r="J49"/>
  <c r="E7"/>
  <c r="E85"/>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<sst xmlns="http://schemas.openxmlformats.org/spreadsheetml/2006/main">
  <si>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</si>
  <si>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</si>
  <si>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</si>
  <si>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</si>
  <si>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</si>
  <si>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</si>
  <si>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</si>
  <si>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{288bce85-5676-4577-b9e8-9f4647e26acf}</t>
  </si>
  <si>
    <t>0,01</t>
  </si>
  <si>
    <t>21</t>
  </si>
  <si>
    <t>15</t>
  </si>
  <si>
    <t>REKAPITULACE STAVBY</t>
  </si>
  <si>
    <t xml:space="preserve">v ---  níže se nacházejí doplnkové a pomocné údaje k sestavám  --- v</t>
  </si>
  <si>
    <t>Návod na vyplnění</t>
  </si>
  <si>
    <t>0,001</t>
  </si>
  <si>
    <t>Kód:</t>
  </si>
  <si>
    <t>738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</si>
  <si>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</si>
  <si>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</si>
  <si>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Revitalizace janovského potoka a mostků, Litvínov</t>
  </si>
  <si>
    <t>KSO:</t>
  </si>
  <si>
    <t>833 29</t>
  </si>
  <si>
    <t>CC-CZ:</t>
  </si>
  <si>
    <t/>
  </si>
  <si>
    <t>Místo:</t>
  </si>
  <si>
    <t>Litvínov</t>
  </si>
  <si>
    <t>Datum:</t>
  </si>
  <si>
    <t>24. 7. 2017</t>
  </si>
  <si>
    <t>Zadavatel:</t>
  </si>
  <si>
    <t>IČ:</t>
  </si>
  <si>
    <t>Město Litvínov, MÚ Litvínov</t>
  </si>
  <si>
    <t>DIČ:</t>
  </si>
  <si>
    <t>Uchazeč:</t>
  </si>
  <si>
    <t>Vyplň údaj</t>
  </si>
  <si>
    <t>Projektant:</t>
  </si>
  <si>
    <t>26190338</t>
  </si>
  <si>
    <t>ENIMA PRO, a.s.</t>
  </si>
  <si>
    <t>CZ26190338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</si>
  <si>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</si>
  <si>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</si>
  <si>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</si>
  <si>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</si>
  <si>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</si>
  <si>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</si>
  <si>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</si>
  <si>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</si>
  <si>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</si>
  <si>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</si>
  <si>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</si>
  <si>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</si>
  <si>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</si>
  <si>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</si>
  <si>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</si>
  <si>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</si>
  <si>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</si>
  <si>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</si>
  <si>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</si>
  <si>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</si>
  <si>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</si>
  <si>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</si>
  <si>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</si>
  <si>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</si>
  <si>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</si>
  <si>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</si>
  <si>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</si>
  <si>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</si>
  <si>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</si>
  <si>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</si>
  <si>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</si>
  <si>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</si>
  <si>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</si>
  <si>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</si>
  <si>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</si>
  <si>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</si>
  <si>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</si>
  <si>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</si>
  <si>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</si>
  <si>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</si>
  <si>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</si>
  <si>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</si>
  <si>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738a</t>
  </si>
  <si>
    <t>Propustek I</t>
  </si>
  <si>
    <t>STA</t>
  </si>
  <si>
    <t>1</t>
  </si>
  <si>
    <t>{a9085f88-f5c1-4078-b9a4-540a2e7fbf13}</t>
  </si>
  <si>
    <t>2</t>
  </si>
  <si>
    <t>738b</t>
  </si>
  <si>
    <t>Propustek II</t>
  </si>
  <si>
    <t>{11a36af6-95d2-4039-b8ef-7d40975d1390}</t>
  </si>
  <si>
    <t>738c</t>
  </si>
  <si>
    <t>Mostek ul. Mlýnská</t>
  </si>
  <si>
    <t>{1118f434-5358-4def-92bd-c77231b84d68}</t>
  </si>
  <si>
    <t>1) Krycí list soupisu</t>
  </si>
  <si>
    <t>2) Rekapitulace</t>
  </si>
  <si>
    <t>3) Soupis prací</t>
  </si>
  <si>
    <t>Zpět na list:</t>
  </si>
  <si>
    <t>Rekapitulace stavby</t>
  </si>
  <si>
    <t>KRYCÍ LIST SOUPISU</t>
  </si>
  <si>
    <t>Objekt:</t>
  </si>
  <si>
    <t>738a - Propustek I</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</si>
  <si>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</si>
  <si>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</si>
  <si>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</si>
  <si>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</si>
  <si>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</si>
  <si>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</si>
  <si>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</si>
  <si>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</si>
  <si>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</si>
  <si>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</si>
  <si>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</si>
  <si>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</si>
  <si>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</si>
  <si>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</si>
  <si>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</si>
  <si>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</si>
  <si>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</si>
  <si>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</si>
  <si>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783 - Dokončovací práce - nátěry</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</si>
  <si>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</si>
  <si>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</si>
  <si>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</si>
  <si>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</si>
  <si>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</si>
  <si>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</si>
  <si>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</si>
  <si>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</si>
  <si>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</si>
  <si>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</si>
  <si>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</si>
  <si>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</si>
  <si>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</si>
  <si>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</si>
  <si>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</si>
  <si>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</si>
  <si>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</si>
  <si>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</si>
  <si>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</si>
  <si>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</si>
  <si>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</si>
  <si>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</si>
  <si>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</si>
  <si>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</si>
  <si>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111211131</t>
  </si>
  <si>
    <t>Pálení větví stromů se snášením na hromady listnatých v rovině nebo ve svahu do 1:3, průměru kmene do 30 cm</t>
  </si>
  <si>
    <t>kus</t>
  </si>
  <si>
    <t>CS ÚRS 2016 01</t>
  </si>
  <si>
    <t>4</t>
  </si>
  <si>
    <t>123688453</t>
  </si>
  <si>
    <t>PSC</t>
  </si>
  <si>
    <t xml:space="preserve">Poznámka k souboru cen:_x000d_
1. V ceně jsou započteny i náklady na snesení klestu na hromady, přihrnování, očištění spáleniště, uložení popela a zbytků na hromadu. 2. V ceně nejsou započteny náklady na případné nutné použití kropícího vozu, tyto se oceňují samostatně. 3. Měrná jednotka je 1 strom. </t>
  </si>
  <si>
    <t>112151311</t>
  </si>
  <si>
    <t>Pokácení stromu postupné bez spouštění částí kmene a koruny o průměru na řezné ploše pařezu přes 100 do 200 mm</t>
  </si>
  <si>
    <t>409076501</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</si>
  <si>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</si>
  <si>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P</t>
  </si>
  <si>
    <t xml:space="preserve">Poznámka k položce:
Javor 
</t>
  </si>
  <si>
    <t>3</t>
  </si>
  <si>
    <t>112201111</t>
  </si>
  <si>
    <t>Odstranění pařezu v rovině nebo na svahu do 1:5 o průměru pařezu na řezné ploše do 200 mm</t>
  </si>
  <si>
    <t>603238997</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</si>
  <si>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</si>
  <si>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113107123</t>
  </si>
  <si>
    <t>Odstranění podkladů nebo krytů s přemístěním hmot na skládku na vzdálenost do 3 m nebo s naložením na dopravní prostředek v ploše jednotlivě do 50 m2 z kameniva hrubého drceného, o tl. vrstvy přes 200 do 300 mm</t>
  </si>
  <si>
    <t>m2</t>
  </si>
  <si>
    <t>-1599054073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</si>
  <si>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</si>
  <si>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</si>
  <si>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3,7*7,2</t>
  </si>
  <si>
    <t>Součet</t>
  </si>
  <si>
    <t>5</t>
  </si>
  <si>
    <t>1131542R</t>
  </si>
  <si>
    <t>Frézování živičného krytu tl 150 mm pruh š 1 m pl do 500 m2 bez překážek v trase</t>
  </si>
  <si>
    <t>571505448</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</si>
  <si>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</si>
  <si>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6</t>
  </si>
  <si>
    <t>122703601</t>
  </si>
  <si>
    <t>Odstranění nánosů z vypuštěných vodních nádrží nebo rybníků s uložením do hromad na vzdálenost do 20 m ve výkopišti při únosnosti dna přes 15 kPa do 40 kPa</t>
  </si>
  <si>
    <t>m3</t>
  </si>
  <si>
    <t>74569058</t>
  </si>
  <si>
    <t xml:space="preserve">Poznámka k souboru cen:_x000d_
1. Ceny nelze použít: a) pro odstraňování nánosu z nádrží se zpevněnými stěnami a dnem; b) předepisuje-li projekt ponechání části vrstvy nánosu na dně. 2. V cenách nejsou započteny náklady na provedení a udržování odvodňovacích příkopů; tyto práce, jsou-li projektem předepsány, se oceňují cenami souboru cen 125 70-33 Čištění melioračních kanálů. 3. Množství měrných jednotek se určí v m3 nánosu v rostlém stavu. 4. Vodorovné přemístění nánosu přes 20 m těžními stroji, které vyvozují malý specifický tlak na nános se oceňuje cenami souboru cen 162 25-3 . Vodorovné přemístění nánosu z vodních nádrží nebo rybníků. </t>
  </si>
  <si>
    <t>7,2*2,2*0,15</t>
  </si>
  <si>
    <t>7</t>
  </si>
  <si>
    <t>131301101</t>
  </si>
  <si>
    <t>Hloubení nezapažených jam a zářezů s urovnáním dna do předepsaného profilu a spádu v hornině tř. 4 do 100 m3</t>
  </si>
  <si>
    <t>-1962097924</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</si>
  <si>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</si>
  <si>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7,2*3,7*0,65+7,2*2,745*1,89+7,2*1,764*1,1+(1,045+1,7+3,7+1,764)*2,2*3</t>
  </si>
  <si>
    <t>8</t>
  </si>
  <si>
    <t>131301109</t>
  </si>
  <si>
    <t>Hloubení nezapažených jam a zářezů s urovnáním dna do předepsaného profilu a spádu Příplatek k cenám za lepivost horniny tř. 4</t>
  </si>
  <si>
    <t>-762966614</t>
  </si>
  <si>
    <t>9</t>
  </si>
  <si>
    <t>162701105</t>
  </si>
  <si>
    <t>Vodorovné přemístění výkopku nebo sypaniny po suchu na obvyklém dopravním prostředku, bez naložení výkopku, avšak se složením bez rozhrnutí z horniny tř. 1 až 4 na vzdálenost přes 9 000 do 10 000 m</t>
  </si>
  <si>
    <t>-89346493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</si>
  <si>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</si>
  <si>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122,82+2,376-87,021</t>
  </si>
  <si>
    <t>10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</si>
  <si>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</si>
  <si>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</si>
  <si>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441298040</t>
  </si>
  <si>
    <t>38,175*16 'Přepočtené koeficientem množství</t>
  </si>
  <si>
    <t>11</t>
  </si>
  <si>
    <t>167101101</t>
  </si>
  <si>
    <t>Nakládání, skládání a překládání neulehlého výkopku nebo sypaniny nakládání, množství do 100 m3, z hornin tř. 1 až 4</t>
  </si>
  <si>
    <t>-37919382</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</si>
  <si>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</si>
  <si>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12</t>
  </si>
  <si>
    <t>171201201</t>
  </si>
  <si>
    <t>Uložení sypaniny na skládky</t>
  </si>
  <si>
    <t>1833578704</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</si>
  <si>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</si>
  <si>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13</t>
  </si>
  <si>
    <t>171201211</t>
  </si>
  <si>
    <t>Uložení sypaniny poplatek za uložení sypaniny na skládce (skládkovné)</t>
  </si>
  <si>
    <t>t</t>
  </si>
  <si>
    <t>489323303</t>
  </si>
  <si>
    <t>38,175*1,8</t>
  </si>
  <si>
    <t>14</t>
  </si>
  <si>
    <t>174101101</t>
  </si>
  <si>
    <t>Zásyp sypaninou z jakékoliv horniny s uložením výkopku ve vrstvách se zhutněním jam, šachet, rýh nebo kolem objektů v těchto vykopávkách</t>
  </si>
  <si>
    <t>-876868658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</si>
  <si>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</si>
  <si>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3*2,1*8,2+7,2*1,764*0,45+2,745*7,2*1,5</t>
  </si>
  <si>
    <t>180404111</t>
  </si>
  <si>
    <t>Založení hřišťového trávníku výsevem na vrstvě ornice</t>
  </si>
  <si>
    <t>-433558356</t>
  </si>
  <si>
    <t xml:space="preserve">Poznámka k souboru cen:_x000d_
1. V ceně jsou započteny i náklady vyprofilování, přihnojení organickými hnojivy, pletí, válcování, zalévání, pokosení, naložení, odvoz shrabků a pokosené trávy na vzdálenost do 10 km s jejich složením a náklady na ošetřování trávníku do dvou měsíců po provedení výsevu. 2. V cenách nejsou započteny náklady na dodání travního semene, které se oceňuje ve specifikaci. Ztratné lze stanovit ve výši 5 %. 3. V cenách nejsou započteny náklady na dodání hnojiva, které se oceňuje ve specifikaci. Ztratné lze stanovit ve výši 8 %. </t>
  </si>
  <si>
    <t>7,2*1,764+7,2*2,745</t>
  </si>
  <si>
    <t>16</t>
  </si>
  <si>
    <t>M</t>
  </si>
  <si>
    <t>005724400</t>
  </si>
  <si>
    <t>Osiva pícnin směsi travní balení obvykle 25 kg hřišťová</t>
  </si>
  <si>
    <t>kg</t>
  </si>
  <si>
    <t>731489828</t>
  </si>
  <si>
    <t>32,465*0,03 'Přepočtené koeficientem množství</t>
  </si>
  <si>
    <t>17</t>
  </si>
  <si>
    <t>4615R</t>
  </si>
  <si>
    <t>Hráz z pytlů plněných pískem vč. utěsnění dle TZ C.1 vč. dmtž.</t>
  </si>
  <si>
    <t>kpl</t>
  </si>
  <si>
    <t>-1993532713</t>
  </si>
  <si>
    <t>Zakládání</t>
  </si>
  <si>
    <t>18</t>
  </si>
  <si>
    <t>274321611</t>
  </si>
  <si>
    <t>Základy z betonu železového (bez výztuže) pasy z betonu bez zvýšených nároků na prostředí tř. C 30/37</t>
  </si>
  <si>
    <t>423408709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</si>
  <si>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</si>
  <si>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0,6*0,6*(8,2+7)</t>
  </si>
  <si>
    <t>19</t>
  </si>
  <si>
    <t>274351215</t>
  </si>
  <si>
    <t>Bednění základových stěn pasů svislé nebo šikmé (odkloněné), půdorysně přímé nebo zalomené ve volných nebo zapažených jámách, rýhách, šachtách, včetně případných vzpěr zřízení</t>
  </si>
  <si>
    <t>1140886150</t>
  </si>
  <si>
    <t>0,6*(8,2*2+7*2)</t>
  </si>
  <si>
    <t>20</t>
  </si>
  <si>
    <t>274351216</t>
  </si>
  <si>
    <t>Bednění základových stěn pasů svislé nebo šikmé (odkloněné), půdorysně přímé nebo zalomené ve volných nebo zapažených jámách, rýhách, šachtách, včetně případných vzpěr odstranění</t>
  </si>
  <si>
    <t>-1615556141</t>
  </si>
  <si>
    <t>274361821</t>
  </si>
  <si>
    <t>Výztuž základů pasů z betonářské oceli 10 505 (R) nebo BSt 500</t>
  </si>
  <si>
    <t>581878311</t>
  </si>
  <si>
    <t xml:space="preserve">Poznámka k souboru cen:_x000d_
1. Ceny platí pro desky rovné, s náběhy, hřibové nebo upnuté do žeber včetně výztuže těchto žeber. </t>
  </si>
  <si>
    <t>5,472*0,012</t>
  </si>
  <si>
    <t>22</t>
  </si>
  <si>
    <t>279321348</t>
  </si>
  <si>
    <t>Základové zdi z betonu železového (bez výztuže) bez zvláštních nároků na vliv prostředí (X0, XC) tř. C 30/37</t>
  </si>
  <si>
    <t>-906233045</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</si>
  <si>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a) bednění; tyto se oceňují cenami souboru cen 279 35-11 Bednění základových zdí, b) dodání a uložení výztuže; tyto se oceňují cenami souboru cen 279 36- . . Výztuž základových zdí nosných. </t>
  </si>
  <si>
    <t>8,2*2,1*0,4+7*2,1*0,4</t>
  </si>
  <si>
    <t>23</t>
  </si>
  <si>
    <t>279351105</t>
  </si>
  <si>
    <t>Bednění základových zdí svislé nebo šikmé (odkloněné), půdorysně přímé nebo zalomené ve volných nebo zapažených jámách, rýhách, šachtách, včetně případných vzpěr, oboustranné za každou stranu zřízení</t>
  </si>
  <si>
    <t>552643042</t>
  </si>
  <si>
    <t xml:space="preserve">Poznámka k souboru cen:_x000d_
1. Položky -1101, -1102, -1105 a -1106 nelze použít pro bednění výšky přes 4 m při předepsané nepřetržité betonáži konstrukce. Toto bednění se oceňuje individuálně. </t>
  </si>
  <si>
    <t>2*(2,7*8,2+2,7*7)</t>
  </si>
  <si>
    <t>24</t>
  </si>
  <si>
    <t>279351106</t>
  </si>
  <si>
    <t>Bednění základových zdí svislé nebo šikmé (odkloněné), půdorysně přímé nebo zalomené ve volných nebo zapažených jámách, rýhách, šachtách, včetně případných vzpěr, oboustranné za každou stranu odstranění</t>
  </si>
  <si>
    <t>1116652986</t>
  </si>
  <si>
    <t>25</t>
  </si>
  <si>
    <t>279361821</t>
  </si>
  <si>
    <t>Výztuž základových zdí nosných svislých nebo odkloněných od svislice, rovinných nebo oblých, deskových nebo žebrových, včetně výztuže jejich žeber z betonářské oceli 10 505 (R) nebo BSt 500</t>
  </si>
  <si>
    <t>-19470394</t>
  </si>
  <si>
    <t>12,768*0,012</t>
  </si>
  <si>
    <t>Svislé a kompletní konstrukce</t>
  </si>
  <si>
    <t>26</t>
  </si>
  <si>
    <t>334951113</t>
  </si>
  <si>
    <t>Podpěrné skruže dočasné ze dřeva z hranolů zřízení</t>
  </si>
  <si>
    <t>1005728166</t>
  </si>
  <si>
    <t xml:space="preserve">Poznámka k souboru cen:_x000d_
1. V cenách jsou započteny náklady na tesařské prostorové konstrukce spodní stavby dočasného charakteru z dílců v kombinaci s fošnami z měkkého dřeva a spojovacího materiálu, osazení podpěr a jejich zavětrování, ukotvení do základu a kontrolu stability před osazením provizorní vodorovné mostovky. 2. V cenách jsou započteny i náklady na opotřebení dřeva s odpovídajícím počtem užití. 3. Soubor cen nelze použít na ocenění trvalých dřevěných opěr a pilířů, tyto se oceňují souborem cen 334 18 Opěry a pilíře mostu ze dřeva. 4. V cenách nejsou započteny náklady na impregnaci a nátěr dřevěné konstrukce, tyto se oceňují cenami katalogu 800-783 Nátěry. </t>
  </si>
  <si>
    <t>27</t>
  </si>
  <si>
    <t>334952113</t>
  </si>
  <si>
    <t>Podpěrné skruže dočasné ze dřeva z hranolů odstranění</t>
  </si>
  <si>
    <t>-1617386177</t>
  </si>
  <si>
    <t>Vodorovné konstrukce</t>
  </si>
  <si>
    <t>28</t>
  </si>
  <si>
    <t>411321616</t>
  </si>
  <si>
    <t>Stropy z betonu železového (bez výztuže) stropů deskových, plochých střech, desek balkonových, desek hřibových stropů včetně hlavic hřibových sloupů tř. C 30/37</t>
  </si>
  <si>
    <t>652301974</t>
  </si>
  <si>
    <t>8,2*3*0,3</t>
  </si>
  <si>
    <t>29</t>
  </si>
  <si>
    <t>411351101</t>
  </si>
  <si>
    <t>Bednění stropů, kleneb nebo skořepin bez podpěrné konstrukce stropů deskových, balkonových nebo plošných konzol plné, rovné, popř. s náběhy zřízení</t>
  </si>
  <si>
    <t>1986246888</t>
  </si>
  <si>
    <t xml:space="preserve">Poznámka k souboru cen:_x000d_
1. Při poloměru klenby do 1 m oceňuje se Bednění fabionů na přechodu stěn do stropů, monolitických kleneb, vnějších říms cenami souboru cen 416 35-11. </t>
  </si>
  <si>
    <t>8,2*2,2</t>
  </si>
  <si>
    <t>30</t>
  </si>
  <si>
    <t>411351102</t>
  </si>
  <si>
    <t>Bednění stropů, kleneb nebo skořepin bez podpěrné konstrukce stropů deskových, balkonových nebo plošných konzol plné, rovné, popř. s náběhy odstranění</t>
  </si>
  <si>
    <t>1269502080</t>
  </si>
  <si>
    <t>31</t>
  </si>
  <si>
    <t>411354171</t>
  </si>
  <si>
    <t>Podpěrná konstrukce stropů výšky do 4 m se zesílením dna bednění na výměru m2 půdorysu pro zatížení betonovou směsí a výztuží do 5 kPa zřízení</t>
  </si>
  <si>
    <t>-130930776</t>
  </si>
  <si>
    <t>32</t>
  </si>
  <si>
    <t>411354172</t>
  </si>
  <si>
    <t>Podpěrná konstrukce stropů výšky do 4 m se zesílením dna bednění na výměru m2 půdorysu pro zatížení betonovou směsí a výztuží do 5 kPa odstranění</t>
  </si>
  <si>
    <t>72064816</t>
  </si>
  <si>
    <t>33</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</si>
  <si>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</si>
  <si>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</si>
  <si>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2122947370</t>
  </si>
  <si>
    <t>7,38*0,012</t>
  </si>
  <si>
    <t>34</t>
  </si>
  <si>
    <t>465515427</t>
  </si>
  <si>
    <t>Dlažba z lomového kamene lomařsky upraveného na způsob kyklopského zdiva, z kamene pro zdivo kyklopské, na cementovou maltu, s vyspárováním cementovou maltou, tl. kamene 200 mm</t>
  </si>
  <si>
    <t>652844572</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</si>
  <si>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</si>
  <si>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Komunikace pozemní</t>
  </si>
  <si>
    <t>35</t>
  </si>
  <si>
    <t>5645811R</t>
  </si>
  <si>
    <t>Zřízení podsypu nebo podkladu ze sypaniny tl 650 mm</t>
  </si>
  <si>
    <t>-1452175811</t>
  </si>
  <si>
    <t>7,2*(1,045+1,7+3,7+1,764)</t>
  </si>
  <si>
    <t>36</t>
  </si>
  <si>
    <t>564782111</t>
  </si>
  <si>
    <t>Podklad nebo kryt z vibrovaného štěrku VŠ s rozprostřením, vlhčením a zhutněním, po zhutnění tl. 300 mm</t>
  </si>
  <si>
    <t>1375767192</t>
  </si>
  <si>
    <t>7,2*3,7</t>
  </si>
  <si>
    <t>37</t>
  </si>
  <si>
    <t>565165112</t>
  </si>
  <si>
    <t>Asfaltový beton vrstva podkladní ACP 16 (obalované kamenivo střednězrnné - OKS) s rozprostřením a zhutněním v pruhu šířky do 3 m, po zhutnění tl. 90 mm</t>
  </si>
  <si>
    <t>-1196975227</t>
  </si>
  <si>
    <t xml:space="preserve">Poznámka k souboru cen:_x000d_
1. ČSN EN 13108-1 připouští pro ACP 16 pouze tl. 50 až 80 mm. </t>
  </si>
  <si>
    <t>38</t>
  </si>
  <si>
    <t>577154111</t>
  </si>
  <si>
    <t>Asfaltový beton vrstva obrusná ACO 11 (ABS) s rozprostřením a se zhutněním z nemodifikovaného asfaltu v pruhu šířky do 3 m tř. I, po zhutnění tl. 60 mm</t>
  </si>
  <si>
    <t>-418097059</t>
  </si>
  <si>
    <t xml:space="preserve">Poznámka k souboru cen:_x000d_
1. ČSN EN 13108-1 připouští pro ACO 11 pouze tl. 35 až 50 mm. </t>
  </si>
  <si>
    <t>Úpravy povrchů, podlahy a osazování výplní</t>
  </si>
  <si>
    <t>39</t>
  </si>
  <si>
    <t>620470112</t>
  </si>
  <si>
    <t>Vnější omítka torkretová betonových konstrukcí z cementové malty,s očištěním podkladu vodou bez rabicového pletiva, tl. přes 10 do 20 mm</t>
  </si>
  <si>
    <t>1323212007</t>
  </si>
  <si>
    <t xml:space="preserve">Poznámka k souboru cen:_x000d_
1. Ceny lze použít i pro vnitřní torkretové omítky v prostorách plochy přes 250 m2 a současně výšky přes 2 m. </t>
  </si>
  <si>
    <t>48,245</t>
  </si>
  <si>
    <t>8,2*(2,7+2,2+2,7)</t>
  </si>
  <si>
    <t>Trubní vedení</t>
  </si>
  <si>
    <t>40</t>
  </si>
  <si>
    <t>871315211</t>
  </si>
  <si>
    <t>Kanalizační potrubí z tvrdého PVC systém KG v otevřeném výkopu ve sklonu do 20 %, tuhost třídy SN 4 DN 150</t>
  </si>
  <si>
    <t>m</t>
  </si>
  <si>
    <t>-219752429</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</si>
  <si>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</si>
  <si>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41</t>
  </si>
  <si>
    <t>871425211</t>
  </si>
  <si>
    <t>Kanalizační potrubí z tvrdého PVC systém KG v otevřeném výkopu ve sklonu do 20 %, tuhost třídy SN 4 DN 500</t>
  </si>
  <si>
    <t>1613111960</t>
  </si>
  <si>
    <t>Poznámka k položce:
Pro odvod vody</t>
  </si>
  <si>
    <t>42</t>
  </si>
  <si>
    <t>8714252R</t>
  </si>
  <si>
    <t>Dmtž. kanalizační potrubí z tvrdého PVC-systém KG tuhost třídy SN4 DN500</t>
  </si>
  <si>
    <t>855652930</t>
  </si>
  <si>
    <t>43</t>
  </si>
  <si>
    <t>899722113</t>
  </si>
  <si>
    <t>Krytí potrubí z plastů výstražnou fólií z PVC šířky 34cm</t>
  </si>
  <si>
    <t>-1619938206</t>
  </si>
  <si>
    <t>5*7,2</t>
  </si>
  <si>
    <t>Ostatní konstrukce a práce, bourání</t>
  </si>
  <si>
    <t>44</t>
  </si>
  <si>
    <t>919121121</t>
  </si>
  <si>
    <t>Utěsnění dilatačních spár zálivkou za studena v cementobetonovém nebo živičném krytu včetně adhezního nátěru s těsnicím profilem pod zálivkou, pro komůrky šířky 15 mm, hloubky 25 mm</t>
  </si>
  <si>
    <t>802735959</t>
  </si>
  <si>
    <t xml:space="preserve">Poznámka k souboru cen:_x000d_
1. V cenách jsou započteny i náklady na vyčištění spár před těsněním a zalitím a náklady na impregnaci, těsnění a zalití spár včetně dodání hmot. </t>
  </si>
  <si>
    <t>45</t>
  </si>
  <si>
    <t>919735113</t>
  </si>
  <si>
    <t>Řezání stávajícího živičného krytu nebo podkladu hloubky přes 100 do 150 mm</t>
  </si>
  <si>
    <t>-237841792</t>
  </si>
  <si>
    <t xml:space="preserve">Poznámka k souboru cen:_x000d_
1. V cenách jsou započteny i náklady na spotřebu vody. </t>
  </si>
  <si>
    <t>3,7*2</t>
  </si>
  <si>
    <t>46</t>
  </si>
  <si>
    <t>949101111</t>
  </si>
  <si>
    <t>Lešení pomocné pracovní pro objekty pozemních staveb pro zatížení do 150 kg/m2, o výšce lešeňové podlahy do 1,9 m</t>
  </si>
  <si>
    <t>46036188</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</si>
  <si>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</si>
  <si>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47</t>
  </si>
  <si>
    <t>963021445</t>
  </si>
  <si>
    <t>Bourání kamenných kleneb na maltu cementovou, tl. do 500 mm</t>
  </si>
  <si>
    <t>56711628</t>
  </si>
  <si>
    <t>3*(8,2+7)+2,8*8,2</t>
  </si>
  <si>
    <t>48</t>
  </si>
  <si>
    <t>985112112</t>
  </si>
  <si>
    <t>Odsekání degradovaného betonu stěn, tloušťky přes 10 do 30 mm</t>
  </si>
  <si>
    <t>-1783427483</t>
  </si>
  <si>
    <t xml:space="preserve">Poznámka k souboru cen:_x000d_
1. V ceně -2111 až -2133 jsou započteny i náklady na odstranění degradovaného betonu ručním pneumatickým kladivem s dočištěním k obnažení betonářské výztuže a jejím ručním očištěním. </t>
  </si>
  <si>
    <t>0,8*5,9+1,1*5,9+0,65*5,9+(1,1*5,9)*2+1,1*(2,5*2+3*2)</t>
  </si>
  <si>
    <t>49</t>
  </si>
  <si>
    <t>985112122</t>
  </si>
  <si>
    <t>Odsekání degradovaného betonu líce kleneb a podhledů, tloušťky přes 10 do 30 mm</t>
  </si>
  <si>
    <t>-1310227126</t>
  </si>
  <si>
    <t>2,4*2,1+2,8*1,1</t>
  </si>
  <si>
    <t>50</t>
  </si>
  <si>
    <t>985113191</t>
  </si>
  <si>
    <t>Pemrlování povrchu betonu Příplatek k cenám za práci v uzavřeném prostoru</t>
  </si>
  <si>
    <t>47106525</t>
  </si>
  <si>
    <t>51</t>
  </si>
  <si>
    <t>985113192</t>
  </si>
  <si>
    <t>Pemrlování povrchu betonu Příplatek k cenám za plochu do 10 m2 jednotlivě</t>
  </si>
  <si>
    <t>1954745291</t>
  </si>
  <si>
    <t>8,12+40,125</t>
  </si>
  <si>
    <t>52</t>
  </si>
  <si>
    <t>985131111</t>
  </si>
  <si>
    <t>Očištění ploch stěn, rubu kleneb a podlah tlakovou vodou</t>
  </si>
  <si>
    <t>171396403</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</si>
  <si>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</si>
  <si>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53</t>
  </si>
  <si>
    <t>985131211</t>
  </si>
  <si>
    <t>Očištění ploch stěn, rubu kleneb a podlah tryskání pískem sušeným</t>
  </si>
  <si>
    <t>1810407008</t>
  </si>
  <si>
    <t>54</t>
  </si>
  <si>
    <t>985132111</t>
  </si>
  <si>
    <t>Očištění ploch líce kleneb a podhledů tlakovou vodou</t>
  </si>
  <si>
    <t>1548854431</t>
  </si>
  <si>
    <t>55</t>
  </si>
  <si>
    <t>985132211</t>
  </si>
  <si>
    <t>Očištění ploch líce kleneb a podhledů tryskání pískem sušeným</t>
  </si>
  <si>
    <t>1381512568</t>
  </si>
  <si>
    <t>56</t>
  </si>
  <si>
    <t>985139111</t>
  </si>
  <si>
    <t>Očištění ploch Příplatek k cenám za práci ve stísněném prostoru</t>
  </si>
  <si>
    <t>-1460885810</t>
  </si>
  <si>
    <t>57</t>
  </si>
  <si>
    <t>-1552928673</t>
  </si>
  <si>
    <t>58</t>
  </si>
  <si>
    <t>985139112</t>
  </si>
  <si>
    <t>Očištění ploch Příplatek k cenám za plochu do 10 m2 jednotlivě</t>
  </si>
  <si>
    <t>-788841145</t>
  </si>
  <si>
    <t>59</t>
  </si>
  <si>
    <t>1458520420</t>
  </si>
  <si>
    <t>60</t>
  </si>
  <si>
    <t>985142212</t>
  </si>
  <si>
    <t>Vysekání spojovací hmoty ze spár zdiva včetně vyčištění hloubky spáry přes 40 mm délky spáry na 1 m2 upravované plochy přes 6 do 12 m</t>
  </si>
  <si>
    <t>-1503495509</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</si>
  <si>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</si>
  <si>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2*(1,6*1,5)</t>
  </si>
  <si>
    <t>61</t>
  </si>
  <si>
    <t>985142911</t>
  </si>
  <si>
    <t>Vysekání spojovací hmoty ze spár zdiva včetně vyčištění Příplatek k cenám za práce ve stísněném prostoru</t>
  </si>
  <si>
    <t>363905603</t>
  </si>
  <si>
    <t>62</t>
  </si>
  <si>
    <t>985142912</t>
  </si>
  <si>
    <t>Vysekání spojovací hmoty ze spár zdiva včetně vyčištění Příplatek k cenám za plochu do 10 m2 jednotlivě</t>
  </si>
  <si>
    <t>1945738589</t>
  </si>
  <si>
    <t>63</t>
  </si>
  <si>
    <t>985232112</t>
  </si>
  <si>
    <t>Hloubkové spárování zdiva hloubky přes 40 do 80 mm aktivovanou maltou délky spáry na 1 m2 upravované plochy přes 6 do 12 m</t>
  </si>
  <si>
    <t>1679792124</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</si>
  <si>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</si>
  <si>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64</t>
  </si>
  <si>
    <t>985232191</t>
  </si>
  <si>
    <t>Hloubkové spárování zdiva hloubky přes 40 do 80 mm aktivovanou maltou Příplatek k cenám za práci ve stísněném prostoru</t>
  </si>
  <si>
    <t>281710217</t>
  </si>
  <si>
    <t>65</t>
  </si>
  <si>
    <t>985232192</t>
  </si>
  <si>
    <t>Hloubkové spárování zdiva hloubky přes 40 do 80 mm aktivovanou maltou Příplatek k cenám za plochu do 10 m2 jednotlivě</t>
  </si>
  <si>
    <t>-355811334</t>
  </si>
  <si>
    <t>66</t>
  </si>
  <si>
    <t>985311112</t>
  </si>
  <si>
    <t>Reprofilace betonu sanačními maltami na cementové bázi ručně stěn, tloušťky přes 10 do 20 mm</t>
  </si>
  <si>
    <t>-537608539</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</si>
  <si>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</si>
  <si>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67</t>
  </si>
  <si>
    <t>985311212</t>
  </si>
  <si>
    <t>Reprofilace betonu sanačními maltami na cementové bázi ručně líce kleneb a podhledů, tloušťky přes 10 do 20 mm</t>
  </si>
  <si>
    <t>1472392908</t>
  </si>
  <si>
    <t>68</t>
  </si>
  <si>
    <t>985311911</t>
  </si>
  <si>
    <t>Reprofilace betonu sanačními maltami na cementové bázi ručně Příplatek k cenám za práci ve stísněném prostoru</t>
  </si>
  <si>
    <t>-1005522901</t>
  </si>
  <si>
    <t>40,125+8,12</t>
  </si>
  <si>
    <t>69</t>
  </si>
  <si>
    <t>985311912</t>
  </si>
  <si>
    <t>Reprofilace betonu sanačními maltami na cementové bázi ručně Příplatek k cenám za plochu do 10 m2 jednotlivě</t>
  </si>
  <si>
    <t>-740727280</t>
  </si>
  <si>
    <t>70</t>
  </si>
  <si>
    <t>985321211</t>
  </si>
  <si>
    <t>Ochranný nátěr betonářské výztuže 1 vrstva tloušťky 1 mm na epoxidové bázi stěn, líce kleneb a podhledů</t>
  </si>
  <si>
    <t>2032895322</t>
  </si>
  <si>
    <t xml:space="preserve">Poznámka k souboru cen:_x000d_
1. Množství měrných jednotek se určuje v m2 rozvinuté betonové plochy, na které se výztuž ošetřuje. Je uvažováno 10 bm výztuže na 1 m2 plochy. </t>
  </si>
  <si>
    <t>2*(40,125+8,12)</t>
  </si>
  <si>
    <t>71</t>
  </si>
  <si>
    <t>985321911</t>
  </si>
  <si>
    <t>Ochranný nátěr betonářské výztuže Příplatek k cenám za práci ve stísněném prostoru</t>
  </si>
  <si>
    <t>-1203779584</t>
  </si>
  <si>
    <t>72</t>
  </si>
  <si>
    <t>985321912</t>
  </si>
  <si>
    <t>Ochranný nátěr betonářské výztuže Příplatek k cenám za plochu do 10 m2 jednotlivě</t>
  </si>
  <si>
    <t>733291316</t>
  </si>
  <si>
    <t>73</t>
  </si>
  <si>
    <t>985323212</t>
  </si>
  <si>
    <t>Spojovací můstek reprofilovaného betonu na epoxidové bázi, tloušťky 2 mm</t>
  </si>
  <si>
    <t>-2130749108</t>
  </si>
  <si>
    <t>96,49/2</t>
  </si>
  <si>
    <t>74</t>
  </si>
  <si>
    <t>985323911</t>
  </si>
  <si>
    <t>Spojovací můstek reprofilovaného betonu Příplatek k cenám za práci ve stísněném prostoru</t>
  </si>
  <si>
    <t>1518523103</t>
  </si>
  <si>
    <t>75</t>
  </si>
  <si>
    <t>985323912</t>
  </si>
  <si>
    <t>Spojovací můstek reprofilovaného betonu Příplatek k cenám za plochu do 10 m2 jednotlivě</t>
  </si>
  <si>
    <t>-520744755</t>
  </si>
  <si>
    <t>997</t>
  </si>
  <si>
    <t>Přesun sutě</t>
  </si>
  <si>
    <t>76</t>
  </si>
  <si>
    <t>997013111</t>
  </si>
  <si>
    <t>Vnitrostaveništní doprava suti a vybouraných hmot vodorovně do 50 m svisle s použitím mechanizace pro budovy a haly výšky do 6 m</t>
  </si>
  <si>
    <t>-882192478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</si>
  <si>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</si>
  <si>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77</t>
  </si>
  <si>
    <t>997013501</t>
  </si>
  <si>
    <t>Odvoz suti a vybouraných hmot na skládku nebo meziskládku se složením, na vzdálenost do 1 km</t>
  </si>
  <si>
    <t>1598264859</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</si>
  <si>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</si>
  <si>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78</t>
  </si>
  <si>
    <t>997013509</t>
  </si>
  <si>
    <t>Odvoz suti a vybouraných hmot na skládku nebo meziskládku se složením, na vzdálenost Příplatek k ceně za každý další i započatý 1 km přes 1 km</t>
  </si>
  <si>
    <t>-2065749520</t>
  </si>
  <si>
    <t>79</t>
  </si>
  <si>
    <t>997013831</t>
  </si>
  <si>
    <t>Poplatek za uložení stavebního odpadu na skládce (skládkovné) směsného</t>
  </si>
  <si>
    <t>980433347</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</si>
  <si>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</si>
  <si>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</si>
  <si>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</si>
  <si>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80</t>
  </si>
  <si>
    <t>998332011</t>
  </si>
  <si>
    <t>Přesun hmot pro úpravy vodních toků a kanály, hráze rybníků apod. dopravní vzdálenost do 500 m</t>
  </si>
  <si>
    <t>746769649</t>
  </si>
  <si>
    <t xml:space="preserve">Poznámka k souboru cen:_x000d_
1. Ceny jsou určeny pro jakoukoliv konstrukčně-materiálovou charakteristiku. </t>
  </si>
  <si>
    <t>PSV</t>
  </si>
  <si>
    <t>Práce a dodávky PSV</t>
  </si>
  <si>
    <t>711</t>
  </si>
  <si>
    <t>Izolace proti vodě, vlhkosti a plynům</t>
  </si>
  <si>
    <t>81</t>
  </si>
  <si>
    <t>711161331</t>
  </si>
  <si>
    <t>Izolace proti zemní vlhkosti nopovými foliemi FONDALINE základů nebo stěn s odvodňovací funkcí tloušťky 0,6 mm, šířky 2,0 m s textilií</t>
  </si>
  <si>
    <t>1472829059</t>
  </si>
  <si>
    <t xml:space="preserve">Poznámka k souboru cen:_x000d_
1. V cenách -1302 až -1361 nejsou započteny náklady na ukončení izolace lištou. 2. Prostupy izolací se oceňují cenami souboru 711 76 - Provedení detailů fóliemi. </t>
  </si>
  <si>
    <t>36,48+24,6</t>
  </si>
  <si>
    <t>82</t>
  </si>
  <si>
    <t>711161381</t>
  </si>
  <si>
    <t>Izolace proti zemní vlhkosti nopovými foliemi FONDALINE ukončení izolace lištou</t>
  </si>
  <si>
    <t>-271825383</t>
  </si>
  <si>
    <t>8,2+7+2,4+3</t>
  </si>
  <si>
    <t>83</t>
  </si>
  <si>
    <t>711411001</t>
  </si>
  <si>
    <t>Provedení izolace proti povrchové a podpovrchové tlakové vodě natěradly a tmely za studena na ploše vodorovné V nátěrem penetračním</t>
  </si>
  <si>
    <t>-899823669</t>
  </si>
  <si>
    <t xml:space="preserve">Poznámka k souboru cen:_x000d_
1. Izolace plochy jednotlivě do 10 m2 se oceňují skladebně cenami příslušných izolací a cenou 711 49-9095 Příplatek za plochu do 10 m2. </t>
  </si>
  <si>
    <t>3*8,2</t>
  </si>
  <si>
    <t>84</t>
  </si>
  <si>
    <t>111631650</t>
  </si>
  <si>
    <t>Výrobky asfaltové izolační a zálivkové hmoty asfalty oxidované stavebně-izolační penetrační nátěr na mostní závěr Bitmas Primer</t>
  </si>
  <si>
    <t>-1726224344</t>
  </si>
  <si>
    <t>24,6*0,00035 'Přepočtené koeficientem množství</t>
  </si>
  <si>
    <t>85</t>
  </si>
  <si>
    <t>711412001</t>
  </si>
  <si>
    <t>Provedení izolace proti povrchové a podpovrchové tlakové vodě natěradly a tmely za studena na ploše svislé S nátěrem penetračním</t>
  </si>
  <si>
    <t>-2135555094</t>
  </si>
  <si>
    <t>86</t>
  </si>
  <si>
    <t>-1131336347</t>
  </si>
  <si>
    <t>36,48*0,00035 'Přepočtené koeficientem množství</t>
  </si>
  <si>
    <t>87</t>
  </si>
  <si>
    <t>711493111</t>
  </si>
  <si>
    <t>Izolace proti podpovrchové a tlakové vodě - ostatní SCHOMBURG na ploše vodorovné V těsnicí kaší AQUAFIN-2K</t>
  </si>
  <si>
    <t>1780042701</t>
  </si>
  <si>
    <t>88</t>
  </si>
  <si>
    <t>711493121</t>
  </si>
  <si>
    <t>Izolace proti podpovrchové a tlakové vodě - ostatní SCHOMBURG na ploše svislé S těsnicí kaší AQUAFIN-2K</t>
  </si>
  <si>
    <t>29919538</t>
  </si>
  <si>
    <t>2,4*8,2+2,4*7</t>
  </si>
  <si>
    <t>89</t>
  </si>
  <si>
    <t>998711101</t>
  </si>
  <si>
    <t>Přesun hmot pro izolace proti vodě, vlhkosti a plynům stanovený z hmotnosti přesunovaného materiálu vodorovná dopravní vzdálenost do 50 m v objektech výšky do 6 m</t>
  </si>
  <si>
    <t>-1700110792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</si>
  <si>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</si>
  <si>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</si>
  <si>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</si>
  <si>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90</t>
  </si>
  <si>
    <t>783301303</t>
  </si>
  <si>
    <t>Příprava podkladu zámečnických konstrukcí před provedením nátěru odrezivění odrezovačem bezoplachovým</t>
  </si>
  <si>
    <t>160140536</t>
  </si>
  <si>
    <t>6,6 "zábradlí vč. svodidla"</t>
  </si>
  <si>
    <t>91</t>
  </si>
  <si>
    <t>783301311</t>
  </si>
  <si>
    <t>Příprava podkladu zámečnických konstrukcí před provedením nátěru odmaštění odmašťovačem vodou ředitelným</t>
  </si>
  <si>
    <t>-68419673</t>
  </si>
  <si>
    <t>92</t>
  </si>
  <si>
    <t>783314201</t>
  </si>
  <si>
    <t>Základní antikorozní nátěr zámečnických konstrukcí jednonásobný syntetický standardní</t>
  </si>
  <si>
    <t>1232409793</t>
  </si>
  <si>
    <t>93</t>
  </si>
  <si>
    <t>783315101</t>
  </si>
  <si>
    <t>Mezinátěr zámečnických konstrukcí jednonásobný syntetický standardní</t>
  </si>
  <si>
    <t>-478148157</t>
  </si>
  <si>
    <t>94</t>
  </si>
  <si>
    <t>783317101</t>
  </si>
  <si>
    <t>Krycí nátěr (email) zámečnických konstrukcí jednonásobný syntetický standardní</t>
  </si>
  <si>
    <t>-542405999</t>
  </si>
  <si>
    <t>Práce a dodávky M</t>
  </si>
  <si>
    <t>46-M</t>
  </si>
  <si>
    <t>Zemní práce při extr.mont.pracích</t>
  </si>
  <si>
    <t>95</t>
  </si>
  <si>
    <t>460010025</t>
  </si>
  <si>
    <t>Vytyčení trasy inženýrských sítí v zastavěném prostoru</t>
  </si>
  <si>
    <t>km</t>
  </si>
  <si>
    <t>579057738</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</si>
  <si>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</si>
  <si>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96</t>
  </si>
  <si>
    <t>46047001R</t>
  </si>
  <si>
    <t>Provizorní zajištění inženýrských sítí ve výkopech pomocí drátů, dřevěných a plastových prvků apod. kabelů a potrubí při souběhu</t>
  </si>
  <si>
    <t>-21627590</t>
  </si>
  <si>
    <t>VRN</t>
  </si>
  <si>
    <t>Vedlejší rozpočtové náklady</t>
  </si>
  <si>
    <t>VRN1</t>
  </si>
  <si>
    <t>Průzkumné, geodetické a projektové práce</t>
  </si>
  <si>
    <t>97</t>
  </si>
  <si>
    <t>012103000</t>
  </si>
  <si>
    <t>Průzkumné, geodetické a projektové práce geodetické práce před výstavbou</t>
  </si>
  <si>
    <t>…</t>
  </si>
  <si>
    <t>1024</t>
  </si>
  <si>
    <t>-639985461</t>
  </si>
  <si>
    <t>98</t>
  </si>
  <si>
    <t>012303000</t>
  </si>
  <si>
    <t>Průzkumné, geodetické a projektové práce geodetické práce po výstavbě</t>
  </si>
  <si>
    <t>415707727</t>
  </si>
  <si>
    <t>VRN3</t>
  </si>
  <si>
    <t>Zařízení staveniště</t>
  </si>
  <si>
    <t>99</t>
  </si>
  <si>
    <t>034203000</t>
  </si>
  <si>
    <t>Zařízení staveniště zabezpečení staveniště oplocení staveniště</t>
  </si>
  <si>
    <t>606826667</t>
  </si>
  <si>
    <t>100</t>
  </si>
  <si>
    <t>034403000</t>
  </si>
  <si>
    <t>Zařízení staveniště zabezpečení staveniště dopravní značení na staveništi</t>
  </si>
  <si>
    <t>1289483054</t>
  </si>
  <si>
    <t>101</t>
  </si>
  <si>
    <t>034703000</t>
  </si>
  <si>
    <t>Zařízení staveniště zabezpečení staveniště osvětlení staveniště</t>
  </si>
  <si>
    <t>1380967326</t>
  </si>
  <si>
    <t>738b - Propustek II</t>
  </si>
  <si>
    <t>113107132</t>
  </si>
  <si>
    <t>Odstranění podkladů nebo krytů s přemístěním hmot na skládku na vzdálenost do 3 m nebo s naložením na dopravní prostředek v ploše jednotlivě do 50 m2 z betonu prostého, o tl. vrstvy přes 150 do 300 mm</t>
  </si>
  <si>
    <t>2008754640</t>
  </si>
  <si>
    <t>4*4-0,538*0,731</t>
  </si>
  <si>
    <t>122301101</t>
  </si>
  <si>
    <t>Odkopávky a prokopávky nezapažené s přehozením výkopku na vzdálenost do 3 m nebo s naložením na dopravní prostředek v hornině tř. 4 do 100 m3</t>
  </si>
  <si>
    <t>295818208</t>
  </si>
  <si>
    <t xml:space="preserve">Poznámka k souboru cen:_x000d_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</si>
  <si>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4*1*0,2+4*1*0,2-0,538*0,731*0,2</t>
  </si>
  <si>
    <t>122301109</t>
  </si>
  <si>
    <t>Odkopávky a prokopávky nezapažené s přehozením výkopku na vzdálenost do 3 m nebo s naložením na dopravní prostředek v hornině tř. 4 Příplatek k cenám za lepivost horniny tř. 4</t>
  </si>
  <si>
    <t>1621783124</t>
  </si>
  <si>
    <t>810100376</t>
  </si>
  <si>
    <t>4*1,86*0,15</t>
  </si>
  <si>
    <t>120115781</t>
  </si>
  <si>
    <t>5*(0,3*0,3*0,7)+0,6*0,6*0,9 "patky"</t>
  </si>
  <si>
    <t>384589805</t>
  </si>
  <si>
    <t>1822616197</t>
  </si>
  <si>
    <t>1,521+1,116+0,639</t>
  </si>
  <si>
    <t>-1570161636</t>
  </si>
  <si>
    <t>3,276*16 'Přepočtené koeficientem množství</t>
  </si>
  <si>
    <t>43528515</t>
  </si>
  <si>
    <t>-316759471</t>
  </si>
  <si>
    <t>987523333</t>
  </si>
  <si>
    <t>3,276*1,8</t>
  </si>
  <si>
    <t>2053017557</t>
  </si>
  <si>
    <t>271532212</t>
  </si>
  <si>
    <t>Podsyp pod základové konstrukce se zhutněním a urovnáním povrchu z kameniva hrubého, frakce 16 - 32 mm</t>
  </si>
  <si>
    <t>-1527676066</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</si>
  <si>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</si>
  <si>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5*(0,3*0,3*0,1)+0,6*0,6*0,1 "patky"</t>
  </si>
  <si>
    <t>275313811</t>
  </si>
  <si>
    <t>Základy z betonu prostého patky a bloky z betonu kamenem neprokládaného tř. C 25/30</t>
  </si>
  <si>
    <t>430818301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</si>
  <si>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</si>
  <si>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5*(0,3*0,3*0,6)+0,6*0,6*0,8 "patky"</t>
  </si>
  <si>
    <t>338171113</t>
  </si>
  <si>
    <t>Osazování sloupků a vzpěr plotových ocelových trubkových nebo profilovaných výšky do 2,00 m se zabetonováním (tř. C 25/30) do 0,08 m3 do připravených jamek</t>
  </si>
  <si>
    <t>1879937661</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</si>
  <si>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</si>
  <si>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55342260R</t>
  </si>
  <si>
    <t>Příslušenství stavební kovové sloupky plotové pozinkované a komaxitové 48x1,5 mm včetně čepičky, úchytek 2000 mm</t>
  </si>
  <si>
    <t>-1672271812</t>
  </si>
  <si>
    <t>348401130</t>
  </si>
  <si>
    <t>Osazení oplocení ze strojového pletiva s napínacími dráty do 15 st. sklonu svahu, výšky přes 1,6 do 2,0 m</t>
  </si>
  <si>
    <t>-1553572644</t>
  </si>
  <si>
    <t xml:space="preserve">Poznámka k souboru cen:_x000d_
1. V cenách nejsou započteny náklady na dodávku dílců, tyto se oceňují ve specifikaci. </t>
  </si>
  <si>
    <t>6,2+4,2</t>
  </si>
  <si>
    <t>313247680</t>
  </si>
  <si>
    <t>Sítě drátěné z neušlechtilých ocelí tříd 10 a 11, povrch pozinkovaný pletivo drátěné se čtvercovými oky zapletené drát ocelový pozinkovaný, bal. 15, 25 m oko 50 mm, drát 2 mm, výška 2000 mm</t>
  </si>
  <si>
    <t>-1178831555</t>
  </si>
  <si>
    <t>564561111</t>
  </si>
  <si>
    <t>Zřízení podsypu nebo podkladu ze sypaniny s rozprostřením, vlhčením, a zhutněním, po zhutnění tl. 200 mm</t>
  </si>
  <si>
    <t>-1102913412</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</si>
  <si>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</si>
  <si>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4*1+4*1-0,83*0,538</t>
  </si>
  <si>
    <t>-1123335205</t>
  </si>
  <si>
    <t>2*(1,82*4+1,86*4)</t>
  </si>
  <si>
    <t>631311136</t>
  </si>
  <si>
    <t>Mazanina z betonu prostého bez zvýšených nároků na prostředí tl. přes 120 do 240 mm tř. C 25/30</t>
  </si>
  <si>
    <t>1864206141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</si>
  <si>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</si>
  <si>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2,36*4*0,14</t>
  </si>
  <si>
    <t>6313111R</t>
  </si>
  <si>
    <t>-960985220</t>
  </si>
  <si>
    <t>1*4*0,3+1*4*0,3-0,538*0,83*0,3</t>
  </si>
  <si>
    <t>631319013</t>
  </si>
  <si>
    <t>Příplatek k cenám mazanin za úpravu povrchu mazaniny přehlazením, mazanina tl. přes 120 do 240 mm</t>
  </si>
  <si>
    <t>625639484</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</si>
  <si>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</si>
  <si>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1,322+2,266</t>
  </si>
  <si>
    <t>631351101</t>
  </si>
  <si>
    <t>Bednění v podlahách rýh a hran zřízení</t>
  </si>
  <si>
    <t>1772709431</t>
  </si>
  <si>
    <t>0,5*(3,55+4+4-0,538+4,5)</t>
  </si>
  <si>
    <t>631351102</t>
  </si>
  <si>
    <t>Bednění v podlahách rýh a hran odstranění</t>
  </si>
  <si>
    <t>1023233384</t>
  </si>
  <si>
    <t>631361821</t>
  </si>
  <si>
    <t>Výztuž mazanin 10 505 (R) nebo BSt 500</t>
  </si>
  <si>
    <t>789530961</t>
  </si>
  <si>
    <t>(1,322+2,266)*0,012</t>
  </si>
  <si>
    <t>631362021</t>
  </si>
  <si>
    <t>Výztuž mazanin ze svařovaných sítí z drátů typu KARI</t>
  </si>
  <si>
    <t>955982518</t>
  </si>
  <si>
    <t>(1,322/0,14)*0,004</t>
  </si>
  <si>
    <t>(2,266/0,3)*0,004</t>
  </si>
  <si>
    <t>-1707919827</t>
  </si>
  <si>
    <t>-875813573</t>
  </si>
  <si>
    <t>911331161</t>
  </si>
  <si>
    <t>Silniční svodidlo s osazením sloupků zaberaněním ocelové úroveň zádržnosti H4 vzdálenosti sloupků do 2 m KB3 RH4 jednostranné</t>
  </si>
  <si>
    <t>-1007133386</t>
  </si>
  <si>
    <t xml:space="preserve">Poznámka k souboru cen:_x000d_
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(zinkování, nátěry apod.), které se oceňují samostatně, b) krácení a úpravu pásnic a sloupků, toto se oceňuje individuálně. 3. V případě, že se provádí krácení svodnic nebo sloupků, se krácená část neodečítá. </t>
  </si>
  <si>
    <t>Poznámka k položce:
Včetně zábradlí</t>
  </si>
  <si>
    <t>2,6+2,6+2,5+2,5+1</t>
  </si>
  <si>
    <t>919735126</t>
  </si>
  <si>
    <t>Řezání stávajícího betonového krytu nebo podkladu hloubky přes 250 do 300 mm</t>
  </si>
  <si>
    <t>715060231</t>
  </si>
  <si>
    <t>0,6+0,8</t>
  </si>
  <si>
    <t>9660038R</t>
  </si>
  <si>
    <t>Rozebrání oplocení s příčníky a ocelovými sloupky z prken a latí</t>
  </si>
  <si>
    <t>958542467</t>
  </si>
  <si>
    <t>966071711</t>
  </si>
  <si>
    <t>Bourání plotových sloupků a vzpěr ocelových trubkových nebo profilovaných výšky do 2,50 m zabetonovaných</t>
  </si>
  <si>
    <t>-332327066</t>
  </si>
  <si>
    <t>-450250686</t>
  </si>
  <si>
    <t>(0,25+1,86+0,25)*4+2*(1,86*4+1,82*4)</t>
  </si>
  <si>
    <t>2097963304</t>
  </si>
  <si>
    <t>-2056408273</t>
  </si>
  <si>
    <t>1481054514</t>
  </si>
  <si>
    <t>110743445</t>
  </si>
  <si>
    <t>-103197462</t>
  </si>
  <si>
    <t>1592361863</t>
  </si>
  <si>
    <t>2*(1,86*4+1,82*4)</t>
  </si>
  <si>
    <t>-1921454818</t>
  </si>
  <si>
    <t>-460575453</t>
  </si>
  <si>
    <t>9852321R</t>
  </si>
  <si>
    <t>Hloubkové spárování betonu hloubky přes 40 do 80 mm aktivovanou maltou délky spáry na 1 m2 upravované plochy přes 6 do 12 m</t>
  </si>
  <si>
    <t>-1589544146</t>
  </si>
  <si>
    <t>9852321R1</t>
  </si>
  <si>
    <t>Hloubkové spárování betonu hloubky přes 40 do 80 mm aktivovanou maltou Příplatek k cenám za práci ve stísněném prostoru</t>
  </si>
  <si>
    <t>11512652</t>
  </si>
  <si>
    <t>9852321R2</t>
  </si>
  <si>
    <t>Hloubkové spárování betonu hloubky přes 40 do 80 mm aktivovanou maltou Příplatek k cenám za plochu do 10 m2 jednotlivě</t>
  </si>
  <si>
    <t>-1124127026</t>
  </si>
  <si>
    <t>-453659254</t>
  </si>
  <si>
    <t>2*(1,82*4)</t>
  </si>
  <si>
    <t>2058897602</t>
  </si>
  <si>
    <t>1,86*4</t>
  </si>
  <si>
    <t>985311312</t>
  </si>
  <si>
    <t>Reprofilace betonu sanačními maltami na cementové bázi ručně rubu kleneb a podlah, tloušťky přes 10 do 20 mm</t>
  </si>
  <si>
    <t>-283607508</t>
  </si>
  <si>
    <t>7,44</t>
  </si>
  <si>
    <t>-1963377080</t>
  </si>
  <si>
    <t>14,56+7,44+7,44</t>
  </si>
  <si>
    <t>-2078668479</t>
  </si>
  <si>
    <t>1526068991</t>
  </si>
  <si>
    <t>2*(1,82*4)+1,86*4+1,86*4</t>
  </si>
  <si>
    <t>29,44*2 'Přepočtené koeficientem množství</t>
  </si>
  <si>
    <t>544429764</t>
  </si>
  <si>
    <t>1857492852</t>
  </si>
  <si>
    <t>-1708718583</t>
  </si>
  <si>
    <t>-717385300</t>
  </si>
  <si>
    <t>1716787855</t>
  </si>
  <si>
    <t>-1391106595</t>
  </si>
  <si>
    <t>-35457475</t>
  </si>
  <si>
    <t>506781992</t>
  </si>
  <si>
    <t>2,36*4</t>
  </si>
  <si>
    <t>229930696</t>
  </si>
  <si>
    <t>9,44*0,00035 'Přepočtené koeficientem množství</t>
  </si>
  <si>
    <t>-1763120335</t>
  </si>
  <si>
    <t>1632513252</t>
  </si>
  <si>
    <t>-1733305427</t>
  </si>
  <si>
    <t>11,2*1,5</t>
  </si>
  <si>
    <t>20977527</t>
  </si>
  <si>
    <t>1403830599</t>
  </si>
  <si>
    <t>-822193604</t>
  </si>
  <si>
    <t>678429260</t>
  </si>
  <si>
    <t>297696710</t>
  </si>
  <si>
    <t>-653911817</t>
  </si>
  <si>
    <t>2040861107</t>
  </si>
  <si>
    <t>-766673166</t>
  </si>
  <si>
    <t>-1975712622</t>
  </si>
  <si>
    <t>-1062659026</t>
  </si>
  <si>
    <t>1722532983</t>
  </si>
  <si>
    <t>738c - Mostek ul. Mlýnská</t>
  </si>
  <si>
    <t xml:space="preserve">    767 - Konstrukce zámečnické</t>
  </si>
  <si>
    <t>1385570396</t>
  </si>
  <si>
    <t>2,45*4,17</t>
  </si>
  <si>
    <t>113107124</t>
  </si>
  <si>
    <t>Odstranění podkladů nebo krytů s přemístěním hmot na skládku na vzdálenost do 3 m nebo s naložením na dopravní prostředek v ploše jednotlivě do 50 m2 z kameniva hrubého drceného, o tl. vrstvy přes 300 do 400 mm</t>
  </si>
  <si>
    <t>1284654548</t>
  </si>
  <si>
    <t>4,17*1,73</t>
  </si>
  <si>
    <t>Frézování živičného krytu tl 100 mm pruh š 1 m pl do 500 m2 bez překážek v trase</t>
  </si>
  <si>
    <t>1874354718</t>
  </si>
  <si>
    <t>1786848544</t>
  </si>
  <si>
    <t>1,95*(0,38+0,47+2,45+1,73)*0,15</t>
  </si>
  <si>
    <t>-1472755999</t>
  </si>
  <si>
    <t>0,47*4,17+1,26*4,17</t>
  </si>
  <si>
    <t>-2142218454</t>
  </si>
  <si>
    <t>7,214*0,03 'Přepočtené koeficientem množství</t>
  </si>
  <si>
    <t>182303111</t>
  </si>
  <si>
    <t>Doplnění zeminy nebo substrátu na travnatých plochách tloušťky do 50 mm v rovině nebo na svahu do 1:5</t>
  </si>
  <si>
    <t>1487262193</t>
  </si>
  <si>
    <t xml:space="preserve">Poznámka k souboru cen:_x000d_
1. V cenách jsou započteny i náklady na vodorovné přemístění na vzdálenost do 3 m. 2. V cenách nejsou započteny náklady na substrát. </t>
  </si>
  <si>
    <t>2*(0,47*4,17+1,26*4,17) "dvě vrstvy"</t>
  </si>
  <si>
    <t>103715000</t>
  </si>
  <si>
    <t xml:space="preserve">Hnojiva humusová substrát pro trávníky A      VL</t>
  </si>
  <si>
    <t>-1369955044</t>
  </si>
  <si>
    <t>14,428*0,058 'Přepočtené koeficientem množství</t>
  </si>
  <si>
    <t>186942194</t>
  </si>
  <si>
    <t>211971110</t>
  </si>
  <si>
    <t>Zřízení opláštění výplně z geotextilie odvodňovacích žeber nebo trativodů v rýze nebo zářezu se stěnami šikmými o sklonu do 1:2</t>
  </si>
  <si>
    <t>-1495110708</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</si>
  <si>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</si>
  <si>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11,36*0,5</t>
  </si>
  <si>
    <t>693112290</t>
  </si>
  <si>
    <t>Geotextilie geotextilie netkané MOKRUTEX HQ PES (polyester) použití: při výstavbě silnic,dálnic,železnic,mostů zakládání spodních staveb a do střešních plášťů materiál: 100% PES střiž,odolnost vůči alkáliím, kyselinám a mikroorganismům max. šíře 600 cm 300g/m2</t>
  </si>
  <si>
    <t>191515687</t>
  </si>
  <si>
    <t>212755214</t>
  </si>
  <si>
    <t>Trativody bez lože z drenážních trubek plastových flexibilních D 100 mm</t>
  </si>
  <si>
    <t>-799552610</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</si>
  <si>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</si>
  <si>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2*(0,47+2,45+1,26)+3</t>
  </si>
  <si>
    <t>317321117</t>
  </si>
  <si>
    <t>Římsy ze železového betonu C 25/30</t>
  </si>
  <si>
    <t>-1535490851</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</si>
  <si>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</si>
  <si>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4,17*0,4*0,4+3,5*0,4*0,4</t>
  </si>
  <si>
    <t>317353121</t>
  </si>
  <si>
    <t>Bednění mostní římsy zřízení všech tvarů</t>
  </si>
  <si>
    <t>1060319492</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</si>
  <si>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</si>
  <si>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0,5*(4,17+3,5+0,4+0,4+4,17+3,5)</t>
  </si>
  <si>
    <t>317353221</t>
  </si>
  <si>
    <t>Bednění mostní římsy odstranění všech tvarů</t>
  </si>
  <si>
    <t>-1833639738</t>
  </si>
  <si>
    <t>317361116</t>
  </si>
  <si>
    <t>Výztuž mostních železobetonových říms z betonářské oceli 10 505 (R) nebo BSt 500</t>
  </si>
  <si>
    <t>-230137401</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</si>
  <si>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</si>
  <si>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1,227*0,012</t>
  </si>
  <si>
    <t>-1592234669</t>
  </si>
  <si>
    <t>1210341600</t>
  </si>
  <si>
    <t>348181110</t>
  </si>
  <si>
    <t>Osazení oplocení z dílců dřevěných na předem osazené sloupky</t>
  </si>
  <si>
    <t>-457777351</t>
  </si>
  <si>
    <t>3,55*2,3 "jedná se o zpětnou mtž."</t>
  </si>
  <si>
    <t>-1321037115</t>
  </si>
  <si>
    <t>4,17*(0,47+2,45+1,26)</t>
  </si>
  <si>
    <t>565135111</t>
  </si>
  <si>
    <t>Asfaltový beton vrstva podkladní ACP 16 (obalované kamenivo střednězrnné - OKS) s rozprostřením a zhutněním v pruhu šířky do 3 m, po zhutnění tl. 50 mm</t>
  </si>
  <si>
    <t>-176191784</t>
  </si>
  <si>
    <t>4,17*2,45</t>
  </si>
  <si>
    <t>577144111</t>
  </si>
  <si>
    <t>Asfaltový beton vrstva obrusná ACO 11 (ABS) s rozprostřením a se zhutněním z nemodifikovaného asfaltu v pruhu šířky do 3 m tř. I, po zhutnění tl. 50 mm</t>
  </si>
  <si>
    <t>-890191913</t>
  </si>
  <si>
    <t>622131101</t>
  </si>
  <si>
    <t>Podkladní a spojovací vrstva vnějších omítaných ploch cementový postřik nanášený ručně celoplošně stěn</t>
  </si>
  <si>
    <t>1177704474</t>
  </si>
  <si>
    <t>2*(1,3*2) "sloupky"</t>
  </si>
  <si>
    <t>622131121</t>
  </si>
  <si>
    <t>Podkladní a spojovací vrstva vnějších omítaných ploch penetrace akrylát-silikonová nanášená ručně stěn</t>
  </si>
  <si>
    <t>-1730817769</t>
  </si>
  <si>
    <t>622142001</t>
  </si>
  <si>
    <t>Potažení vnějších ploch pletivem v ploše nebo pruzích, na plném podkladu sklovláknitým vtlačením do tmelu stěn</t>
  </si>
  <si>
    <t>1862605353</t>
  </si>
  <si>
    <t xml:space="preserve">Poznámka k souboru cen:_x000d_
1. V cenách -2001 jsou započteny i náklady na tmel. </t>
  </si>
  <si>
    <t>622323111</t>
  </si>
  <si>
    <t>Omítka vápenocementová vnějších ploch hladkých hladká, nanášená na neomítnutý bezesparý podklad, tloušťky do 5 mm ručně stěn</t>
  </si>
  <si>
    <t>708401036</t>
  </si>
  <si>
    <t xml:space="preserve">Poznámka k souboru cen:_x000d_
1. Ceny jsou určeny pro ocenění omítek přesného zdění z pórobetonových tvárnic nebo pálených cihel, cementoštěpkových desek, hladkých betonových ploch, apod. 2. V cenách nejsou započteny náklady na: a) podkladní a spojovací vrstvy; tyto se oceňují cenami souboru cen 62.13 této části katalogu, b) výztužnou tkaninu; tyto se oceňují cenami 62. 14-2002 této části katalogu, c) nadměrné kropení vodou u pórobetonových konstrukcí; tyto se oceňují cenou příplatku 629 99-9001 této části katalogu. </t>
  </si>
  <si>
    <t>622531021</t>
  </si>
  <si>
    <t>Omítka tenkovrstvá silikonová vnějších ploch probarvená, včetně penetrace podkladu zrnitá, tloušťky 2,0 mm stěn</t>
  </si>
  <si>
    <t>381001907</t>
  </si>
  <si>
    <t>631311126</t>
  </si>
  <si>
    <t>Mazanina z betonu prostého bez zvýšených nároků na prostředí tl. přes 80 do 120 mm tř. C 25/30</t>
  </si>
  <si>
    <t>-969170690</t>
  </si>
  <si>
    <t>(0,6+1,95+0,6)*(0,4+0,47+2,45+1,26+0,4)*0,1</t>
  </si>
  <si>
    <t>631319012</t>
  </si>
  <si>
    <t>Příplatek k cenám mazanin za úpravu povrchu mazaniny přehlazením, mazanina tl. přes 80 do 120 mm</t>
  </si>
  <si>
    <t>1905228330</t>
  </si>
  <si>
    <t>2027279635</t>
  </si>
  <si>
    <t>0,1*(0,6+1,95+0,6+0,6+1,95+0,6+0,4*2+0,47*2+2,45*2+1,26*2+0,4*2)</t>
  </si>
  <si>
    <t>2013868348</t>
  </si>
  <si>
    <t>1614952596</t>
  </si>
  <si>
    <t>((0,6+1,95+0,6)*(0,4+0,47+2,45+1,26+0,4)*0,1)*0,012</t>
  </si>
  <si>
    <t>871161R</t>
  </si>
  <si>
    <t>Dmtž. vodovodního potrubí vč. chráničky a trasovací tyče</t>
  </si>
  <si>
    <t>1391582357</t>
  </si>
  <si>
    <t>-2110981755</t>
  </si>
  <si>
    <t>1402626571</t>
  </si>
  <si>
    <t>421657877</t>
  </si>
  <si>
    <t>1300506759</t>
  </si>
  <si>
    <t>2*2,45</t>
  </si>
  <si>
    <t>919735112</t>
  </si>
  <si>
    <t>Řezání stávajícího živičného krytu nebo podkladu hloubky přes 50 do 100 mm</t>
  </si>
  <si>
    <t>-927061083</t>
  </si>
  <si>
    <t>2,45*2</t>
  </si>
  <si>
    <t>961044111</t>
  </si>
  <si>
    <t>Bourání základů z betonu prostého</t>
  </si>
  <si>
    <t>553290647</t>
  </si>
  <si>
    <t>4,5*0,47*0,4 "základ pod zábradlím"</t>
  </si>
  <si>
    <t>962023390</t>
  </si>
  <si>
    <t>Bourání zdiva nadzákladového kamenného nebo smíšeného smíšeného, na maltu vápennou nebo vápenocementovou, objemu do 1 m3</t>
  </si>
  <si>
    <t>863387308</t>
  </si>
  <si>
    <t xml:space="preserve">Poznámka k souboru cen:_x000d_
1. Bourání pilířů o průřezu přes 0,36 m2 se oceňuje cenami -2390 a - 2391, popř. -2490 a - 2491 jako bourání zdiva kamenného nadzákladového. </t>
  </si>
  <si>
    <t>3,9*0,38*0,4+2,3*0,38*0,4 "římsy"</t>
  </si>
  <si>
    <t>966003814</t>
  </si>
  <si>
    <t>Rozebrání dřevěného oplocení se sloupky osové vzdálenosti do 4,00 m, výšky do 2,50 m, osazených do hloubky 1,00 m s příčníky a betonovými sloupky z prken a latí</t>
  </si>
  <si>
    <t>1809870531</t>
  </si>
  <si>
    <t>978015391</t>
  </si>
  <si>
    <t>Otlučení vápenných nebo vápenocementových omítek vnějších ploch s vyškrabáním spar a s očištěním zdiva stupně členitosti 1 a 2, v rozsahu přes 80 do 100 %</t>
  </si>
  <si>
    <t>1338896346</t>
  </si>
  <si>
    <t>-167557157</t>
  </si>
  <si>
    <t>(0,6+1,95+0,6)*(0,38+0,47+2,45+1,73)</t>
  </si>
  <si>
    <t>1449921476</t>
  </si>
  <si>
    <t>-667812092</t>
  </si>
  <si>
    <t>2*(1,7*(0,4+0,47+2,45+1,26+0,4))</t>
  </si>
  <si>
    <t>1463383380</t>
  </si>
  <si>
    <t>-1468126420</t>
  </si>
  <si>
    <t>723298508</t>
  </si>
  <si>
    <t>1563610791</t>
  </si>
  <si>
    <t>-1185507146</t>
  </si>
  <si>
    <t>-1373240834</t>
  </si>
  <si>
    <t>15,687</t>
  </si>
  <si>
    <t>-1306355159</t>
  </si>
  <si>
    <t>-344844473</t>
  </si>
  <si>
    <t>(0,6+1,95+0,6)*(0,4+0,47+2,45+1,26+0,4)+2*(1,7*(0,4+0,47+2,45+1,26+0,4))</t>
  </si>
  <si>
    <t>-629142745</t>
  </si>
  <si>
    <t>-1621007700</t>
  </si>
  <si>
    <t>1384457149</t>
  </si>
  <si>
    <t>-1652893817</t>
  </si>
  <si>
    <t>-1555262073</t>
  </si>
  <si>
    <t>-756993538</t>
  </si>
  <si>
    <t>-984716982</t>
  </si>
  <si>
    <t>(0,6+1,95+0,6)*(0,4+0,47+2,45+1,26+0,4)</t>
  </si>
  <si>
    <t>15,687*2 'Přepočtené koeficientem množství</t>
  </si>
  <si>
    <t>-1009008046</t>
  </si>
  <si>
    <t>15,687*0,00035 'Přepočtené koeficientem množství</t>
  </si>
  <si>
    <t>-101912442</t>
  </si>
  <si>
    <t>-810786494</t>
  </si>
  <si>
    <t>767</t>
  </si>
  <si>
    <t>Konstrukce zámečnické</t>
  </si>
  <si>
    <t>767161813</t>
  </si>
  <si>
    <t>Demontáž zábradlí rovného nerozebíratelný spoj hmotnosti 1 m zábradlí do 20 kg</t>
  </si>
  <si>
    <t>580517035</t>
  </si>
  <si>
    <t>783101201</t>
  </si>
  <si>
    <t>Příprava podkladu truhlářských konstrukcí před provedením nátěru broušení smirkovým papírem nebo plátnem hrubé</t>
  </si>
  <si>
    <t>836126778</t>
  </si>
  <si>
    <t>783101403</t>
  </si>
  <si>
    <t>Příprava podkladu truhlářských konstrukcí před provedením nátěru broušení smirkovým papírem nebo plátnem oprášení</t>
  </si>
  <si>
    <t>-661031583</t>
  </si>
  <si>
    <t>783113111</t>
  </si>
  <si>
    <t>Napouštěcí nátěr truhlářských konstrukcí jednonásobný fungicidní syntetický</t>
  </si>
  <si>
    <t>378904767</t>
  </si>
  <si>
    <t>783114101</t>
  </si>
  <si>
    <t>Základní nátěr truhlářských konstrukcí jednonásobný syntetický</t>
  </si>
  <si>
    <t>-240434532</t>
  </si>
  <si>
    <t>783117101</t>
  </si>
  <si>
    <t>Krycí nátěr truhlářských konstrukcí jednonásobný syntetický</t>
  </si>
  <si>
    <t>942425055</t>
  </si>
  <si>
    <t>161115679</t>
  </si>
  <si>
    <t>4*1,2</t>
  </si>
  <si>
    <t>1512048978</t>
  </si>
  <si>
    <t>1075358431</t>
  </si>
  <si>
    <t>1106338652</t>
  </si>
  <si>
    <t>1995275444</t>
  </si>
  <si>
    <t>626087310</t>
  </si>
  <si>
    <t>-879386519</t>
  </si>
  <si>
    <t>1097352025</t>
  </si>
  <si>
    <t>-627437612</t>
  </si>
  <si>
    <t>-1739597379</t>
  </si>
  <si>
    <t>1288861076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</si>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</sst>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2" borderId="1" xfId="0" applyFont="1" applyFill="1" applyBorder="1" applyAlignment="1">
      <alignment horizontal="left" vertical="center"/>
      <protection locked="0"/>
    </xf>
    <xf numFmtId="0" fontId="40" fillId="2"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23</v>
      </c>
      <c r="AO7" s="27"/>
      <c r="AP7" s="27"/>
      <c r="AQ7" s="29"/>
      <c r="BE7" s="37"/>
      <c r="BS7" s="22" t="s">
        <v>8</v>
      </c>
    </row>
    <row r="8" ht="14.4" customHeight="1">
      <c r="B8" s="26"/>
      <c r="C8" s="27"/>
      <c r="D8" s="38"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26</v>
      </c>
      <c r="AL8" s="27"/>
      <c r="AM8" s="27"/>
      <c r="AN8" s="39" t="s">
        <v>27</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29</v>
      </c>
      <c r="AL10" s="27"/>
      <c r="AM10" s="27"/>
      <c r="AN10" s="33" t="s">
        <v>23</v>
      </c>
      <c r="AO10" s="27"/>
      <c r="AP10" s="27"/>
      <c r="AQ10" s="29"/>
      <c r="BE10" s="37"/>
      <c r="BS10" s="22" t="s">
        <v>8</v>
      </c>
    </row>
    <row r="11" ht="18.48" customHeight="1">
      <c r="B11" s="26"/>
      <c r="C11" s="27"/>
      <c r="D11" s="27"/>
      <c r="E11" s="33" t="s">
        <v>30</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31</v>
      </c>
      <c r="AL11" s="27"/>
      <c r="AM11" s="27"/>
      <c r="AN11" s="33" t="s">
        <v>23</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32</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29</v>
      </c>
      <c r="AL13" s="27"/>
      <c r="AM13" s="27"/>
      <c r="AN13" s="40" t="s">
        <v>33</v>
      </c>
      <c r="AO13" s="27"/>
      <c r="AP13" s="27"/>
      <c r="AQ13" s="29"/>
      <c r="BE13" s="37"/>
      <c r="BS13" s="22" t="s">
        <v>8</v>
      </c>
    </row>
    <row r="14">
      <c r="B14" s="26"/>
      <c r="C14" s="27"/>
      <c r="D14" s="27"/>
      <c r="E14" s="40" t="s">
        <v>33</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31</v>
      </c>
      <c r="AL14" s="27"/>
      <c r="AM14" s="27"/>
      <c r="AN14" s="40" t="s">
        <v>33</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34</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29</v>
      </c>
      <c r="AL16" s="27"/>
      <c r="AM16" s="27"/>
      <c r="AN16" s="33" t="s">
        <v>35</v>
      </c>
      <c r="AO16" s="27"/>
      <c r="AP16" s="27"/>
      <c r="AQ16" s="29"/>
      <c r="BE16" s="37"/>
      <c r="BS16" s="22" t="s">
        <v>6</v>
      </c>
    </row>
    <row r="17" ht="18.48" customHeight="1">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31</v>
      </c>
      <c r="AL17" s="27"/>
      <c r="AM17" s="27"/>
      <c r="AN17" s="33" t="s">
        <v>37</v>
      </c>
      <c r="AO17" s="27"/>
      <c r="AP17" s="27"/>
      <c r="AQ17" s="29"/>
      <c r="BE17" s="37"/>
      <c r="BS17" s="22" t="s">
        <v>38</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39</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2" t="s">
        <v>40</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41</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42</v>
      </c>
      <c r="M25" s="50"/>
      <c r="N25" s="50"/>
      <c r="O25" s="50"/>
      <c r="P25" s="45"/>
      <c r="Q25" s="45"/>
      <c r="R25" s="45"/>
      <c r="S25" s="45"/>
      <c r="T25" s="45"/>
      <c r="U25" s="45"/>
      <c r="V25" s="45"/>
      <c r="W25" s="50" t="s">
        <v>43</v>
      </c>
      <c r="X25" s="50"/>
      <c r="Y25" s="50"/>
      <c r="Z25" s="50"/>
      <c r="AA25" s="50"/>
      <c r="AB25" s="50"/>
      <c r="AC25" s="50"/>
      <c r="AD25" s="50"/>
      <c r="AE25" s="50"/>
      <c r="AF25" s="45"/>
      <c r="AG25" s="45"/>
      <c r="AH25" s="45"/>
      <c r="AI25" s="45"/>
      <c r="AJ25" s="45"/>
      <c r="AK25" s="50" t="s">
        <v>44</v>
      </c>
      <c r="AL25" s="50"/>
      <c r="AM25" s="50"/>
      <c r="AN25" s="50"/>
      <c r="AO25" s="50"/>
      <c r="AP25" s="45"/>
      <c r="AQ25" s="49"/>
      <c r="BE25" s="37"/>
    </row>
    <row r="26" s="2" customFormat="1" ht="14.4" customHeight="1">
      <c r="B26" s="51"/>
      <c r="C26" s="52"/>
      <c r="D26" s="53" t="s">
        <v>45</v>
      </c>
      <c r="E26" s="52"/>
      <c r="F26" s="53" t="s">
        <v>46</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47</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48</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49</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50</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51</v>
      </c>
      <c r="E32" s="59"/>
      <c r="F32" s="59"/>
      <c r="G32" s="59"/>
      <c r="H32" s="59"/>
      <c r="I32" s="59"/>
      <c r="J32" s="59"/>
      <c r="K32" s="59"/>
      <c r="L32" s="59"/>
      <c r="M32" s="59"/>
      <c r="N32" s="59"/>
      <c r="O32" s="59"/>
      <c r="P32" s="59"/>
      <c r="Q32" s="59"/>
      <c r="R32" s="59"/>
      <c r="S32" s="59"/>
      <c r="T32" s="60" t="s">
        <v>52</v>
      </c>
      <c r="U32" s="59"/>
      <c r="V32" s="59"/>
      <c r="W32" s="59"/>
      <c r="X32" s="61" t="s">
        <v>53</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54</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738</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Revitalizace janovského potoka a mostků, Litvínov</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24</v>
      </c>
      <c r="D44" s="72"/>
      <c r="E44" s="72"/>
      <c r="F44" s="72"/>
      <c r="G44" s="72"/>
      <c r="H44" s="72"/>
      <c r="I44" s="72"/>
      <c r="J44" s="72"/>
      <c r="K44" s="72"/>
      <c r="L44" s="82" t="str">
        <f>IF(K8="","",K8)</f>
        <v>Litvínov</v>
      </c>
      <c r="M44" s="72"/>
      <c r="N44" s="72"/>
      <c r="O44" s="72"/>
      <c r="P44" s="72"/>
      <c r="Q44" s="72"/>
      <c r="R44" s="72"/>
      <c r="S44" s="72"/>
      <c r="T44" s="72"/>
      <c r="U44" s="72"/>
      <c r="V44" s="72"/>
      <c r="W44" s="72"/>
      <c r="X44" s="72"/>
      <c r="Y44" s="72"/>
      <c r="Z44" s="72"/>
      <c r="AA44" s="72"/>
      <c r="AB44" s="72"/>
      <c r="AC44" s="72"/>
      <c r="AD44" s="72"/>
      <c r="AE44" s="72"/>
      <c r="AF44" s="72"/>
      <c r="AG44" s="72"/>
      <c r="AH44" s="72"/>
      <c r="AI44" s="74" t="s">
        <v>26</v>
      </c>
      <c r="AJ44" s="72"/>
      <c r="AK44" s="72"/>
      <c r="AL44" s="72"/>
      <c r="AM44" s="83" t="str">
        <f>IF(AN8= "","",AN8)</f>
        <v>24. 7. 2017</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28</v>
      </c>
      <c r="D46" s="72"/>
      <c r="E46" s="72"/>
      <c r="F46" s="72"/>
      <c r="G46" s="72"/>
      <c r="H46" s="72"/>
      <c r="I46" s="72"/>
      <c r="J46" s="72"/>
      <c r="K46" s="72"/>
      <c r="L46" s="75" t="str">
        <f>IF(E11= "","",E11)</f>
        <v>Město Litvínov, MÚ Litvínov</v>
      </c>
      <c r="M46" s="72"/>
      <c r="N46" s="72"/>
      <c r="O46" s="72"/>
      <c r="P46" s="72"/>
      <c r="Q46" s="72"/>
      <c r="R46" s="72"/>
      <c r="S46" s="72"/>
      <c r="T46" s="72"/>
      <c r="U46" s="72"/>
      <c r="V46" s="72"/>
      <c r="W46" s="72"/>
      <c r="X46" s="72"/>
      <c r="Y46" s="72"/>
      <c r="Z46" s="72"/>
      <c r="AA46" s="72"/>
      <c r="AB46" s="72"/>
      <c r="AC46" s="72"/>
      <c r="AD46" s="72"/>
      <c r="AE46" s="72"/>
      <c r="AF46" s="72"/>
      <c r="AG46" s="72"/>
      <c r="AH46" s="72"/>
      <c r="AI46" s="74" t="s">
        <v>34</v>
      </c>
      <c r="AJ46" s="72"/>
      <c r="AK46" s="72"/>
      <c r="AL46" s="72"/>
      <c r="AM46" s="75" t="str">
        <f>IF(E17="","",E17)</f>
        <v>ENIMA PRO, a.s.</v>
      </c>
      <c r="AN46" s="75"/>
      <c r="AO46" s="75"/>
      <c r="AP46" s="75"/>
      <c r="AQ46" s="72"/>
      <c r="AR46" s="70"/>
      <c r="AS46" s="84" t="s">
        <v>55</v>
      </c>
      <c r="AT46" s="85"/>
      <c r="AU46" s="86"/>
      <c r="AV46" s="86"/>
      <c r="AW46" s="86"/>
      <c r="AX46" s="86"/>
      <c r="AY46" s="86"/>
      <c r="AZ46" s="86"/>
      <c r="BA46" s="86"/>
      <c r="BB46" s="86"/>
      <c r="BC46" s="86"/>
      <c r="BD46" s="87"/>
    </row>
    <row r="47" s="1" customFormat="1">
      <c r="B47" s="44"/>
      <c r="C47" s="74" t="s">
        <v>32</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56</v>
      </c>
      <c r="D49" s="95"/>
      <c r="E49" s="95"/>
      <c r="F49" s="95"/>
      <c r="G49" s="95"/>
      <c r="H49" s="96"/>
      <c r="I49" s="97" t="s">
        <v>57</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58</v>
      </c>
      <c r="AH49" s="95"/>
      <c r="AI49" s="95"/>
      <c r="AJ49" s="95"/>
      <c r="AK49" s="95"/>
      <c r="AL49" s="95"/>
      <c r="AM49" s="95"/>
      <c r="AN49" s="97" t="s">
        <v>59</v>
      </c>
      <c r="AO49" s="95"/>
      <c r="AP49" s="95"/>
      <c r="AQ49" s="99" t="s">
        <v>60</v>
      </c>
      <c r="AR49" s="70"/>
      <c r="AS49" s="100" t="s">
        <v>61</v>
      </c>
      <c r="AT49" s="101" t="s">
        <v>62</v>
      </c>
      <c r="AU49" s="101" t="s">
        <v>63</v>
      </c>
      <c r="AV49" s="101" t="s">
        <v>64</v>
      </c>
      <c r="AW49" s="101" t="s">
        <v>65</v>
      </c>
      <c r="AX49" s="101" t="s">
        <v>66</v>
      </c>
      <c r="AY49" s="101" t="s">
        <v>67</v>
      </c>
      <c r="AZ49" s="101" t="s">
        <v>68</v>
      </c>
      <c r="BA49" s="101" t="s">
        <v>69</v>
      </c>
      <c r="BB49" s="101" t="s">
        <v>70</v>
      </c>
      <c r="BC49" s="101" t="s">
        <v>71</v>
      </c>
      <c r="BD49" s="102" t="s">
        <v>72</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73</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ROUND(SUM(AG52:AG54),2)</f>
        <v>0</v>
      </c>
      <c r="AH51" s="108"/>
      <c r="AI51" s="108"/>
      <c r="AJ51" s="108"/>
      <c r="AK51" s="108"/>
      <c r="AL51" s="108"/>
      <c r="AM51" s="108"/>
      <c r="AN51" s="109">
        <f>SUM(AG51,AT51)</f>
        <v>0</v>
      </c>
      <c r="AO51" s="109"/>
      <c r="AP51" s="109"/>
      <c r="AQ51" s="110" t="s">
        <v>23</v>
      </c>
      <c r="AR51" s="81"/>
      <c r="AS51" s="111">
        <f>ROUND(SUM(AS52:AS54),2)</f>
        <v>0</v>
      </c>
      <c r="AT51" s="112">
        <f>ROUND(SUM(AV51:AW51),2)</f>
        <v>0</v>
      </c>
      <c r="AU51" s="113">
        <f>ROUND(SUM(AU52:AU54),5)</f>
        <v>0</v>
      </c>
      <c r="AV51" s="112">
        <f>ROUND(AZ51*L26,2)</f>
        <v>0</v>
      </c>
      <c r="AW51" s="112">
        <f>ROUND(BA51*L27,2)</f>
        <v>0</v>
      </c>
      <c r="AX51" s="112">
        <f>ROUND(BB51*L26,2)</f>
        <v>0</v>
      </c>
      <c r="AY51" s="112">
        <f>ROUND(BC51*L27,2)</f>
        <v>0</v>
      </c>
      <c r="AZ51" s="112">
        <f>ROUND(SUM(AZ52:AZ54),2)</f>
        <v>0</v>
      </c>
      <c r="BA51" s="112">
        <f>ROUND(SUM(BA52:BA54),2)</f>
        <v>0</v>
      </c>
      <c r="BB51" s="112">
        <f>ROUND(SUM(BB52:BB54),2)</f>
        <v>0</v>
      </c>
      <c r="BC51" s="112">
        <f>ROUND(SUM(BC52:BC54),2)</f>
        <v>0</v>
      </c>
      <c r="BD51" s="114">
        <f>ROUND(SUM(BD52:BD54),2)</f>
        <v>0</v>
      </c>
      <c r="BS51" s="115" t="s">
        <v>74</v>
      </c>
      <c r="BT51" s="115" t="s">
        <v>75</v>
      </c>
      <c r="BU51" s="116" t="s">
        <v>76</v>
      </c>
      <c r="BV51" s="115" t="s">
        <v>77</v>
      </c>
      <c r="BW51" s="115" t="s">
        <v>7</v>
      </c>
      <c r="BX51" s="115" t="s">
        <v>78</v>
      </c>
      <c r="CL51" s="115" t="s">
        <v>21</v>
      </c>
    </row>
    <row r="52" s="5" customFormat="1" ht="16.5" customHeight="1">
      <c r="A52" s="117" t="s">
        <v>79</v>
      </c>
      <c r="B52" s="118"/>
      <c r="C52" s="119"/>
      <c r="D52" s="120" t="s">
        <v>80</v>
      </c>
      <c r="E52" s="120"/>
      <c r="F52" s="120"/>
      <c r="G52" s="120"/>
      <c r="H52" s="120"/>
      <c r="I52" s="121"/>
      <c r="J52" s="120" t="s">
        <v>81</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'738a - Propustek I'!J27</f>
        <v>0</v>
      </c>
      <c r="AH52" s="121"/>
      <c r="AI52" s="121"/>
      <c r="AJ52" s="121"/>
      <c r="AK52" s="121"/>
      <c r="AL52" s="121"/>
      <c r="AM52" s="121"/>
      <c r="AN52" s="122">
        <f>SUM(AG52,AT52)</f>
        <v>0</v>
      </c>
      <c r="AO52" s="121"/>
      <c r="AP52" s="121"/>
      <c r="AQ52" s="123" t="s">
        <v>82</v>
      </c>
      <c r="AR52" s="124"/>
      <c r="AS52" s="125">
        <v>0</v>
      </c>
      <c r="AT52" s="126">
        <f>ROUND(SUM(AV52:AW52),2)</f>
        <v>0</v>
      </c>
      <c r="AU52" s="127">
        <f>'738a - Propustek I'!P95</f>
        <v>0</v>
      </c>
      <c r="AV52" s="126">
        <f>'738a - Propustek I'!J30</f>
        <v>0</v>
      </c>
      <c r="AW52" s="126">
        <f>'738a - Propustek I'!J31</f>
        <v>0</v>
      </c>
      <c r="AX52" s="126">
        <f>'738a - Propustek I'!J32</f>
        <v>0</v>
      </c>
      <c r="AY52" s="126">
        <f>'738a - Propustek I'!J33</f>
        <v>0</v>
      </c>
      <c r="AZ52" s="126">
        <f>'738a - Propustek I'!F30</f>
        <v>0</v>
      </c>
      <c r="BA52" s="126">
        <f>'738a - Propustek I'!F31</f>
        <v>0</v>
      </c>
      <c r="BB52" s="126">
        <f>'738a - Propustek I'!F32</f>
        <v>0</v>
      </c>
      <c r="BC52" s="126">
        <f>'738a - Propustek I'!F33</f>
        <v>0</v>
      </c>
      <c r="BD52" s="128">
        <f>'738a - Propustek I'!F34</f>
        <v>0</v>
      </c>
      <c r="BT52" s="129" t="s">
        <v>83</v>
      </c>
      <c r="BV52" s="129" t="s">
        <v>77</v>
      </c>
      <c r="BW52" s="129" t="s">
        <v>84</v>
      </c>
      <c r="BX52" s="129" t="s">
        <v>7</v>
      </c>
      <c r="CL52" s="129" t="s">
        <v>21</v>
      </c>
      <c r="CM52" s="129" t="s">
        <v>85</v>
      </c>
    </row>
    <row r="53" s="5" customFormat="1" ht="16.5" customHeight="1">
      <c r="A53" s="117" t="s">
        <v>79</v>
      </c>
      <c r="B53" s="118"/>
      <c r="C53" s="119"/>
      <c r="D53" s="120" t="s">
        <v>86</v>
      </c>
      <c r="E53" s="120"/>
      <c r="F53" s="120"/>
      <c r="G53" s="120"/>
      <c r="H53" s="120"/>
      <c r="I53" s="121"/>
      <c r="J53" s="120" t="s">
        <v>87</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'738b - Propustek II'!J27</f>
        <v>0</v>
      </c>
      <c r="AH53" s="121"/>
      <c r="AI53" s="121"/>
      <c r="AJ53" s="121"/>
      <c r="AK53" s="121"/>
      <c r="AL53" s="121"/>
      <c r="AM53" s="121"/>
      <c r="AN53" s="122">
        <f>SUM(AG53,AT53)</f>
        <v>0</v>
      </c>
      <c r="AO53" s="121"/>
      <c r="AP53" s="121"/>
      <c r="AQ53" s="123" t="s">
        <v>82</v>
      </c>
      <c r="AR53" s="124"/>
      <c r="AS53" s="125">
        <v>0</v>
      </c>
      <c r="AT53" s="126">
        <f>ROUND(SUM(AV53:AW53),2)</f>
        <v>0</v>
      </c>
      <c r="AU53" s="127">
        <f>'738b - Propustek II'!P94</f>
        <v>0</v>
      </c>
      <c r="AV53" s="126">
        <f>'738b - Propustek II'!J30</f>
        <v>0</v>
      </c>
      <c r="AW53" s="126">
        <f>'738b - Propustek II'!J31</f>
        <v>0</v>
      </c>
      <c r="AX53" s="126">
        <f>'738b - Propustek II'!J32</f>
        <v>0</v>
      </c>
      <c r="AY53" s="126">
        <f>'738b - Propustek II'!J33</f>
        <v>0</v>
      </c>
      <c r="AZ53" s="126">
        <f>'738b - Propustek II'!F30</f>
        <v>0</v>
      </c>
      <c r="BA53" s="126">
        <f>'738b - Propustek II'!F31</f>
        <v>0</v>
      </c>
      <c r="BB53" s="126">
        <f>'738b - Propustek II'!F32</f>
        <v>0</v>
      </c>
      <c r="BC53" s="126">
        <f>'738b - Propustek II'!F33</f>
        <v>0</v>
      </c>
      <c r="BD53" s="128">
        <f>'738b - Propustek II'!F34</f>
        <v>0</v>
      </c>
      <c r="BT53" s="129" t="s">
        <v>83</v>
      </c>
      <c r="BV53" s="129" t="s">
        <v>77</v>
      </c>
      <c r="BW53" s="129" t="s">
        <v>88</v>
      </c>
      <c r="BX53" s="129" t="s">
        <v>7</v>
      </c>
      <c r="CL53" s="129" t="s">
        <v>21</v>
      </c>
      <c r="CM53" s="129" t="s">
        <v>85</v>
      </c>
    </row>
    <row r="54" s="5" customFormat="1" ht="16.5" customHeight="1">
      <c r="A54" s="117" t="s">
        <v>79</v>
      </c>
      <c r="B54" s="118"/>
      <c r="C54" s="119"/>
      <c r="D54" s="120" t="s">
        <v>89</v>
      </c>
      <c r="E54" s="120"/>
      <c r="F54" s="120"/>
      <c r="G54" s="120"/>
      <c r="H54" s="120"/>
      <c r="I54" s="121"/>
      <c r="J54" s="120" t="s">
        <v>90</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'738c - Mostek ul. Mlýnská'!J27</f>
        <v>0</v>
      </c>
      <c r="AH54" s="121"/>
      <c r="AI54" s="121"/>
      <c r="AJ54" s="121"/>
      <c r="AK54" s="121"/>
      <c r="AL54" s="121"/>
      <c r="AM54" s="121"/>
      <c r="AN54" s="122">
        <f>SUM(AG54,AT54)</f>
        <v>0</v>
      </c>
      <c r="AO54" s="121"/>
      <c r="AP54" s="121"/>
      <c r="AQ54" s="123" t="s">
        <v>82</v>
      </c>
      <c r="AR54" s="124"/>
      <c r="AS54" s="130">
        <v>0</v>
      </c>
      <c r="AT54" s="131">
        <f>ROUND(SUM(AV54:AW54),2)</f>
        <v>0</v>
      </c>
      <c r="AU54" s="132">
        <f>'738c - Mostek ul. Mlýnská'!P95</f>
        <v>0</v>
      </c>
      <c r="AV54" s="131">
        <f>'738c - Mostek ul. Mlýnská'!J30</f>
        <v>0</v>
      </c>
      <c r="AW54" s="131">
        <f>'738c - Mostek ul. Mlýnská'!J31</f>
        <v>0</v>
      </c>
      <c r="AX54" s="131">
        <f>'738c - Mostek ul. Mlýnská'!J32</f>
        <v>0</v>
      </c>
      <c r="AY54" s="131">
        <f>'738c - Mostek ul. Mlýnská'!J33</f>
        <v>0</v>
      </c>
      <c r="AZ54" s="131">
        <f>'738c - Mostek ul. Mlýnská'!F30</f>
        <v>0</v>
      </c>
      <c r="BA54" s="131">
        <f>'738c - Mostek ul. Mlýnská'!F31</f>
        <v>0</v>
      </c>
      <c r="BB54" s="131">
        <f>'738c - Mostek ul. Mlýnská'!F32</f>
        <v>0</v>
      </c>
      <c r="BC54" s="131">
        <f>'738c - Mostek ul. Mlýnská'!F33</f>
        <v>0</v>
      </c>
      <c r="BD54" s="133">
        <f>'738c - Mostek ul. Mlýnská'!F34</f>
        <v>0</v>
      </c>
      <c r="BT54" s="129" t="s">
        <v>83</v>
      </c>
      <c r="BV54" s="129" t="s">
        <v>77</v>
      </c>
      <c r="BW54" s="129" t="s">
        <v>91</v>
      </c>
      <c r="BX54" s="129" t="s">
        <v>7</v>
      </c>
      <c r="CL54" s="129" t="s">
        <v>21</v>
      </c>
      <c r="CM54" s="129" t="s">
        <v>85</v>
      </c>
    </row>
    <row r="55" s="1" customFormat="1" ht="30" customHeight="1">
      <c r="B55" s="44"/>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0"/>
    </row>
    <row r="56" s="1" customFormat="1" ht="6.96" customHeight="1">
      <c r="B56" s="65"/>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70"/>
    </row>
  </sheetData>
  <sheetProtection sheet="1" formatColumns="0" formatRows="0" objects="1" scenarios="1" spinCount="100000" saltValue="uPV5xEbPTWm0uGiupuSYd44Yx1cv52qBdH96WvTSJ/WYYPuOTVDh3Jv1YIEe7A3TvEOVcOm2yGNZtz2dAjjrfQ==" hashValue="v9wR/ZiXKQlSNe7d5ajdtylEpKvzc7Ibi+VsLUsAR1Of9PQDPo9yYtgOfest5Vv28///++5eLvtaXztl5N9xpg=="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738a - Propustek I'!C2" display="/"/>
    <hyperlink ref="A53" location="'738b - Propustek II'!C2" display="/"/>
    <hyperlink ref="A54" location="'738c - Mostek ul. Mlýnská'!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92</v>
      </c>
      <c r="G1" s="137" t="s">
        <v>93</v>
      </c>
      <c r="H1" s="137"/>
      <c r="I1" s="138"/>
      <c r="J1" s="137" t="s">
        <v>94</v>
      </c>
      <c r="K1" s="136" t="s">
        <v>95</v>
      </c>
      <c r="L1" s="137" t="s">
        <v>96</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84</v>
      </c>
    </row>
    <row r="3" ht="6.96" customHeight="1">
      <c r="B3" s="23"/>
      <c r="C3" s="24"/>
      <c r="D3" s="24"/>
      <c r="E3" s="24"/>
      <c r="F3" s="24"/>
      <c r="G3" s="24"/>
      <c r="H3" s="24"/>
      <c r="I3" s="139"/>
      <c r="J3" s="24"/>
      <c r="K3" s="25"/>
      <c r="AT3" s="22" t="s">
        <v>85</v>
      </c>
    </row>
    <row r="4" ht="36.96" customHeight="1">
      <c r="B4" s="26"/>
      <c r="C4" s="27"/>
      <c r="D4" s="28" t="s">
        <v>97</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Revitalizace janovského potoka a mostků, Litvínov</v>
      </c>
      <c r="F7" s="38"/>
      <c r="G7" s="38"/>
      <c r="H7" s="38"/>
      <c r="I7" s="140"/>
      <c r="J7" s="27"/>
      <c r="K7" s="29"/>
    </row>
    <row r="8" s="1" customFormat="1">
      <c r="B8" s="44"/>
      <c r="C8" s="45"/>
      <c r="D8" s="38" t="s">
        <v>98</v>
      </c>
      <c r="E8" s="45"/>
      <c r="F8" s="45"/>
      <c r="G8" s="45"/>
      <c r="H8" s="45"/>
      <c r="I8" s="142"/>
      <c r="J8" s="45"/>
      <c r="K8" s="49"/>
    </row>
    <row r="9" s="1" customFormat="1" ht="36.96" customHeight="1">
      <c r="B9" s="44"/>
      <c r="C9" s="45"/>
      <c r="D9" s="45"/>
      <c r="E9" s="143" t="s">
        <v>99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23</v>
      </c>
      <c r="K11" s="49"/>
    </row>
    <row r="12" s="1" customFormat="1" ht="14.4" customHeight="1">
      <c r="B12" s="44"/>
      <c r="C12" s="45"/>
      <c r="D12" s="38" t="s">
        <v>24</v>
      </c>
      <c r="E12" s="45"/>
      <c r="F12" s="33" t="s">
        <v>25</v>
      </c>
      <c r="G12" s="45"/>
      <c r="H12" s="45"/>
      <c r="I12" s="144" t="s">
        <v>26</v>
      </c>
      <c r="J12" s="145" t="str">
        <f>'Rekapitulace stavby'!AN8</f>
        <v>24. 7. 2017</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23</v>
      </c>
      <c r="K14" s="49"/>
    </row>
    <row r="15" s="1" customFormat="1" ht="18" customHeight="1">
      <c r="B15" s="44"/>
      <c r="C15" s="45"/>
      <c r="D15" s="45"/>
      <c r="E15" s="33" t="s">
        <v>30</v>
      </c>
      <c r="F15" s="45"/>
      <c r="G15" s="45"/>
      <c r="H15" s="45"/>
      <c r="I15" s="144" t="s">
        <v>31</v>
      </c>
      <c r="J15" s="33" t="s">
        <v>23</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35</v>
      </c>
      <c r="K20" s="49"/>
    </row>
    <row r="21" s="1" customFormat="1" ht="18" customHeight="1">
      <c r="B21" s="44"/>
      <c r="C21" s="45"/>
      <c r="D21" s="45"/>
      <c r="E21" s="33" t="s">
        <v>36</v>
      </c>
      <c r="F21" s="45"/>
      <c r="G21" s="45"/>
      <c r="H21" s="45"/>
      <c r="I21" s="144" t="s">
        <v>31</v>
      </c>
      <c r="J21" s="33" t="s">
        <v>37</v>
      </c>
      <c r="K21" s="49"/>
    </row>
    <row r="22" s="1" customFormat="1" ht="6.96" customHeight="1">
      <c r="B22" s="44"/>
      <c r="C22" s="45"/>
      <c r="D22" s="45"/>
      <c r="E22" s="45"/>
      <c r="F22" s="45"/>
      <c r="G22" s="45"/>
      <c r="H22" s="45"/>
      <c r="I22" s="142"/>
      <c r="J22" s="45"/>
      <c r="K22" s="49"/>
    </row>
    <row r="23" s="1" customFormat="1" ht="14.4" customHeight="1">
      <c r="B23" s="44"/>
      <c r="C23" s="45"/>
      <c r="D23" s="38" t="s">
        <v>39</v>
      </c>
      <c r="E23" s="45"/>
      <c r="F23" s="45"/>
      <c r="G23" s="45"/>
      <c r="H23" s="45"/>
      <c r="I23" s="142"/>
      <c r="J23" s="45"/>
      <c r="K23" s="49"/>
    </row>
    <row r="24" s="6" customFormat="1" ht="16.5" customHeight="1">
      <c r="B24" s="146"/>
      <c r="C24" s="147"/>
      <c r="D24" s="147"/>
      <c r="E24" s="42" t="s">
        <v>23</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41</v>
      </c>
      <c r="E27" s="45"/>
      <c r="F27" s="45"/>
      <c r="G27" s="45"/>
      <c r="H27" s="45"/>
      <c r="I27" s="142"/>
      <c r="J27" s="153">
        <f>ROUND(J95,2)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43</v>
      </c>
      <c r="G29" s="45"/>
      <c r="H29" s="45"/>
      <c r="I29" s="154" t="s">
        <v>42</v>
      </c>
      <c r="J29" s="50" t="s">
        <v>44</v>
      </c>
      <c r="K29" s="49"/>
    </row>
    <row r="30" s="1" customFormat="1" ht="14.4" customHeight="1">
      <c r="B30" s="44"/>
      <c r="C30" s="45"/>
      <c r="D30" s="53" t="s">
        <v>45</v>
      </c>
      <c r="E30" s="53" t="s">
        <v>46</v>
      </c>
      <c r="F30" s="155">
        <f>ROUND(SUM(BE95:BE366), 2)</f>
        <v>0</v>
      </c>
      <c r="G30" s="45"/>
      <c r="H30" s="45"/>
      <c r="I30" s="156">
        <v>0.20999999999999999</v>
      </c>
      <c r="J30" s="155">
        <f>ROUND(ROUND((SUM(BE95:BE366)), 2)*I30, 2)</f>
        <v>0</v>
      </c>
      <c r="K30" s="49"/>
    </row>
    <row r="31" s="1" customFormat="1" ht="14.4" customHeight="1">
      <c r="B31" s="44"/>
      <c r="C31" s="45"/>
      <c r="D31" s="45"/>
      <c r="E31" s="53" t="s">
        <v>47</v>
      </c>
      <c r="F31" s="155">
        <f>ROUND(SUM(BF95:BF366), 2)</f>
        <v>0</v>
      </c>
      <c r="G31" s="45"/>
      <c r="H31" s="45"/>
      <c r="I31" s="156">
        <v>0.14999999999999999</v>
      </c>
      <c r="J31" s="155">
        <f>ROUND(ROUND((SUM(BF95:BF366)), 2)*I31, 2)</f>
        <v>0</v>
      </c>
      <c r="K31" s="49"/>
    </row>
    <row r="32" hidden="1" s="1" customFormat="1" ht="14.4" customHeight="1">
      <c r="B32" s="44"/>
      <c r="C32" s="45"/>
      <c r="D32" s="45"/>
      <c r="E32" s="53" t="s">
        <v>48</v>
      </c>
      <c r="F32" s="155">
        <f>ROUND(SUM(BG95:BG366), 2)</f>
        <v>0</v>
      </c>
      <c r="G32" s="45"/>
      <c r="H32" s="45"/>
      <c r="I32" s="156">
        <v>0.20999999999999999</v>
      </c>
      <c r="J32" s="155">
        <v>0</v>
      </c>
      <c r="K32" s="49"/>
    </row>
    <row r="33" hidden="1" s="1" customFormat="1" ht="14.4" customHeight="1">
      <c r="B33" s="44"/>
      <c r="C33" s="45"/>
      <c r="D33" s="45"/>
      <c r="E33" s="53" t="s">
        <v>49</v>
      </c>
      <c r="F33" s="155">
        <f>ROUND(SUM(BH95:BH366), 2)</f>
        <v>0</v>
      </c>
      <c r="G33" s="45"/>
      <c r="H33" s="45"/>
      <c r="I33" s="156">
        <v>0.14999999999999999</v>
      </c>
      <c r="J33" s="155">
        <v>0</v>
      </c>
      <c r="K33" s="49"/>
    </row>
    <row r="34" hidden="1" s="1" customFormat="1" ht="14.4" customHeight="1">
      <c r="B34" s="44"/>
      <c r="C34" s="45"/>
      <c r="D34" s="45"/>
      <c r="E34" s="53" t="s">
        <v>50</v>
      </c>
      <c r="F34" s="155">
        <f>ROUND(SUM(BI95:BI366),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51</v>
      </c>
      <c r="E36" s="96"/>
      <c r="F36" s="96"/>
      <c r="G36" s="159" t="s">
        <v>52</v>
      </c>
      <c r="H36" s="160" t="s">
        <v>53</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100</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Revitalizace janovského potoka a mostků, Litvínov</v>
      </c>
      <c r="F45" s="38"/>
      <c r="G45" s="38"/>
      <c r="H45" s="38"/>
      <c r="I45" s="142"/>
      <c r="J45" s="45"/>
      <c r="K45" s="49"/>
    </row>
    <row r="46" s="1" customFormat="1" ht="14.4" customHeight="1">
      <c r="B46" s="44"/>
      <c r="C46" s="38" t="s">
        <v>98</v>
      </c>
      <c r="D46" s="45"/>
      <c r="E46" s="45"/>
      <c r="F46" s="45"/>
      <c r="G46" s="45"/>
      <c r="H46" s="45"/>
      <c r="I46" s="142"/>
      <c r="J46" s="45"/>
      <c r="K46" s="49"/>
    </row>
    <row r="47" s="1" customFormat="1" ht="17.25" customHeight="1">
      <c r="B47" s="44"/>
      <c r="C47" s="45"/>
      <c r="D47" s="45"/>
      <c r="E47" s="143" t="str">
        <f>E9</f>
        <v>738a - Propustek I</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Litvínov</v>
      </c>
      <c r="G49" s="45"/>
      <c r="H49" s="45"/>
      <c r="I49" s="144" t="s">
        <v>26</v>
      </c>
      <c r="J49" s="145" t="str">
        <f>IF(J12="","",J12)</f>
        <v>24. 7. 2017</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Město Litvínov, MÚ Litvínov</v>
      </c>
      <c r="G51" s="45"/>
      <c r="H51" s="45"/>
      <c r="I51" s="144" t="s">
        <v>34</v>
      </c>
      <c r="J51" s="42" t="str">
        <f>E21</f>
        <v>ENIMA PRO, a.s.</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101</v>
      </c>
      <c r="D54" s="157"/>
      <c r="E54" s="157"/>
      <c r="F54" s="157"/>
      <c r="G54" s="157"/>
      <c r="H54" s="157"/>
      <c r="I54" s="171"/>
      <c r="J54" s="172" t="s">
        <v>102</v>
      </c>
      <c r="K54" s="173"/>
    </row>
    <row r="55" s="1" customFormat="1" ht="10.32" customHeight="1">
      <c r="B55" s="44"/>
      <c r="C55" s="45"/>
      <c r="D55" s="45"/>
      <c r="E55" s="45"/>
      <c r="F55" s="45"/>
      <c r="G55" s="45"/>
      <c r="H55" s="45"/>
      <c r="I55" s="142"/>
      <c r="J55" s="45"/>
      <c r="K55" s="49"/>
    </row>
    <row r="56" s="1" customFormat="1" ht="29.28" customHeight="1">
      <c r="B56" s="44"/>
      <c r="C56" s="174" t="s">
        <v>103</v>
      </c>
      <c r="D56" s="45"/>
      <c r="E56" s="45"/>
      <c r="F56" s="45"/>
      <c r="G56" s="45"/>
      <c r="H56" s="45"/>
      <c r="I56" s="142"/>
      <c r="J56" s="153">
        <f>J95</f>
        <v>0</v>
      </c>
      <c r="K56" s="49"/>
      <c r="AU56" s="22" t="s">
        <v>104</v>
      </c>
    </row>
    <row r="57" s="7" customFormat="1" ht="24.96" customHeight="1">
      <c r="B57" s="175"/>
      <c r="C57" s="176"/>
      <c r="D57" s="177" t="s">
        <v>105</v>
      </c>
      <c r="E57" s="178"/>
      <c r="F57" s="178"/>
      <c r="G57" s="178"/>
      <c r="H57" s="178"/>
      <c r="I57" s="179"/>
      <c r="J57" s="180">
        <f>J96</f>
        <v>0</v>
      </c>
      <c r="K57" s="181"/>
    </row>
    <row r="58" s="8" customFormat="1" ht="19.92" customHeight="1">
      <c r="B58" s="182"/>
      <c r="C58" s="183"/>
      <c r="D58" s="184" t="s">
        <v>106</v>
      </c>
      <c r="E58" s="185"/>
      <c r="F58" s="185"/>
      <c r="G58" s="185"/>
      <c r="H58" s="185"/>
      <c r="I58" s="186"/>
      <c r="J58" s="187">
        <f>J97</f>
        <v>0</v>
      </c>
      <c r="K58" s="188"/>
    </row>
    <row r="59" s="8" customFormat="1" ht="19.92" customHeight="1">
      <c r="B59" s="182"/>
      <c r="C59" s="183"/>
      <c r="D59" s="184" t="s">
        <v>107</v>
      </c>
      <c r="E59" s="185"/>
      <c r="F59" s="185"/>
      <c r="G59" s="185"/>
      <c r="H59" s="185"/>
      <c r="I59" s="186"/>
      <c r="J59" s="187">
        <f>J151</f>
        <v>0</v>
      </c>
      <c r="K59" s="188"/>
    </row>
    <row r="60" s="8" customFormat="1" ht="19.92" customHeight="1">
      <c r="B60" s="182"/>
      <c r="C60" s="183"/>
      <c r="D60" s="184" t="s">
        <v>108</v>
      </c>
      <c r="E60" s="185"/>
      <c r="F60" s="185"/>
      <c r="G60" s="185"/>
      <c r="H60" s="185"/>
      <c r="I60" s="186"/>
      <c r="J60" s="187">
        <f>J177</f>
        <v>0</v>
      </c>
      <c r="K60" s="188"/>
    </row>
    <row r="61" s="8" customFormat="1" ht="19.92" customHeight="1">
      <c r="B61" s="182"/>
      <c r="C61" s="183"/>
      <c r="D61" s="184" t="s">
        <v>109</v>
      </c>
      <c r="E61" s="185"/>
      <c r="F61" s="185"/>
      <c r="G61" s="185"/>
      <c r="H61" s="185"/>
      <c r="I61" s="186"/>
      <c r="J61" s="187">
        <f>J182</f>
        <v>0</v>
      </c>
      <c r="K61" s="188"/>
    </row>
    <row r="62" s="8" customFormat="1" ht="19.92" customHeight="1">
      <c r="B62" s="182"/>
      <c r="C62" s="183"/>
      <c r="D62" s="184" t="s">
        <v>110</v>
      </c>
      <c r="E62" s="185"/>
      <c r="F62" s="185"/>
      <c r="G62" s="185"/>
      <c r="H62" s="185"/>
      <c r="I62" s="186"/>
      <c r="J62" s="187">
        <f>J201</f>
        <v>0</v>
      </c>
      <c r="K62" s="188"/>
    </row>
    <row r="63" s="8" customFormat="1" ht="19.92" customHeight="1">
      <c r="B63" s="182"/>
      <c r="C63" s="183"/>
      <c r="D63" s="184" t="s">
        <v>111</v>
      </c>
      <c r="E63" s="185"/>
      <c r="F63" s="185"/>
      <c r="G63" s="185"/>
      <c r="H63" s="185"/>
      <c r="I63" s="186"/>
      <c r="J63" s="187">
        <f>J212</f>
        <v>0</v>
      </c>
      <c r="K63" s="188"/>
    </row>
    <row r="64" s="8" customFormat="1" ht="19.92" customHeight="1">
      <c r="B64" s="182"/>
      <c r="C64" s="183"/>
      <c r="D64" s="184" t="s">
        <v>112</v>
      </c>
      <c r="E64" s="185"/>
      <c r="F64" s="185"/>
      <c r="G64" s="185"/>
      <c r="H64" s="185"/>
      <c r="I64" s="186"/>
      <c r="J64" s="187">
        <f>J218</f>
        <v>0</v>
      </c>
      <c r="K64" s="188"/>
    </row>
    <row r="65" s="8" customFormat="1" ht="19.92" customHeight="1">
      <c r="B65" s="182"/>
      <c r="C65" s="183"/>
      <c r="D65" s="184" t="s">
        <v>113</v>
      </c>
      <c r="E65" s="185"/>
      <c r="F65" s="185"/>
      <c r="G65" s="185"/>
      <c r="H65" s="185"/>
      <c r="I65" s="186"/>
      <c r="J65" s="187">
        <f>J229</f>
        <v>0</v>
      </c>
      <c r="K65" s="188"/>
    </row>
    <row r="66" s="8" customFormat="1" ht="19.92" customHeight="1">
      <c r="B66" s="182"/>
      <c r="C66" s="183"/>
      <c r="D66" s="184" t="s">
        <v>114</v>
      </c>
      <c r="E66" s="185"/>
      <c r="F66" s="185"/>
      <c r="G66" s="185"/>
      <c r="H66" s="185"/>
      <c r="I66" s="186"/>
      <c r="J66" s="187">
        <f>J306</f>
        <v>0</v>
      </c>
      <c r="K66" s="188"/>
    </row>
    <row r="67" s="8" customFormat="1" ht="19.92" customHeight="1">
      <c r="B67" s="182"/>
      <c r="C67" s="183"/>
      <c r="D67" s="184" t="s">
        <v>115</v>
      </c>
      <c r="E67" s="185"/>
      <c r="F67" s="185"/>
      <c r="G67" s="185"/>
      <c r="H67" s="185"/>
      <c r="I67" s="186"/>
      <c r="J67" s="187">
        <f>J315</f>
        <v>0</v>
      </c>
      <c r="K67" s="188"/>
    </row>
    <row r="68" s="7" customFormat="1" ht="24.96" customHeight="1">
      <c r="B68" s="175"/>
      <c r="C68" s="176"/>
      <c r="D68" s="177" t="s">
        <v>116</v>
      </c>
      <c r="E68" s="178"/>
      <c r="F68" s="178"/>
      <c r="G68" s="178"/>
      <c r="H68" s="178"/>
      <c r="I68" s="179"/>
      <c r="J68" s="180">
        <f>J318</f>
        <v>0</v>
      </c>
      <c r="K68" s="181"/>
    </row>
    <row r="69" s="8" customFormat="1" ht="19.92" customHeight="1">
      <c r="B69" s="182"/>
      <c r="C69" s="183"/>
      <c r="D69" s="184" t="s">
        <v>117</v>
      </c>
      <c r="E69" s="185"/>
      <c r="F69" s="185"/>
      <c r="G69" s="185"/>
      <c r="H69" s="185"/>
      <c r="I69" s="186"/>
      <c r="J69" s="187">
        <f>J319</f>
        <v>0</v>
      </c>
      <c r="K69" s="188"/>
    </row>
    <row r="70" s="8" customFormat="1" ht="19.92" customHeight="1">
      <c r="B70" s="182"/>
      <c r="C70" s="183"/>
      <c r="D70" s="184" t="s">
        <v>118</v>
      </c>
      <c r="E70" s="185"/>
      <c r="F70" s="185"/>
      <c r="G70" s="185"/>
      <c r="H70" s="185"/>
      <c r="I70" s="186"/>
      <c r="J70" s="187">
        <f>J346</f>
        <v>0</v>
      </c>
      <c r="K70" s="188"/>
    </row>
    <row r="71" s="7" customFormat="1" ht="24.96" customHeight="1">
      <c r="B71" s="175"/>
      <c r="C71" s="176"/>
      <c r="D71" s="177" t="s">
        <v>119</v>
      </c>
      <c r="E71" s="178"/>
      <c r="F71" s="178"/>
      <c r="G71" s="178"/>
      <c r="H71" s="178"/>
      <c r="I71" s="179"/>
      <c r="J71" s="180">
        <f>J354</f>
        <v>0</v>
      </c>
      <c r="K71" s="181"/>
    </row>
    <row r="72" s="8" customFormat="1" ht="19.92" customHeight="1">
      <c r="B72" s="182"/>
      <c r="C72" s="183"/>
      <c r="D72" s="184" t="s">
        <v>120</v>
      </c>
      <c r="E72" s="185"/>
      <c r="F72" s="185"/>
      <c r="G72" s="185"/>
      <c r="H72" s="185"/>
      <c r="I72" s="186"/>
      <c r="J72" s="187">
        <f>J355</f>
        <v>0</v>
      </c>
      <c r="K72" s="188"/>
    </row>
    <row r="73" s="7" customFormat="1" ht="24.96" customHeight="1">
      <c r="B73" s="175"/>
      <c r="C73" s="176"/>
      <c r="D73" s="177" t="s">
        <v>121</v>
      </c>
      <c r="E73" s="178"/>
      <c r="F73" s="178"/>
      <c r="G73" s="178"/>
      <c r="H73" s="178"/>
      <c r="I73" s="179"/>
      <c r="J73" s="180">
        <f>J359</f>
        <v>0</v>
      </c>
      <c r="K73" s="181"/>
    </row>
    <row r="74" s="8" customFormat="1" ht="19.92" customHeight="1">
      <c r="B74" s="182"/>
      <c r="C74" s="183"/>
      <c r="D74" s="184" t="s">
        <v>122</v>
      </c>
      <c r="E74" s="185"/>
      <c r="F74" s="185"/>
      <c r="G74" s="185"/>
      <c r="H74" s="185"/>
      <c r="I74" s="186"/>
      <c r="J74" s="187">
        <f>J360</f>
        <v>0</v>
      </c>
      <c r="K74" s="188"/>
    </row>
    <row r="75" s="8" customFormat="1" ht="19.92" customHeight="1">
      <c r="B75" s="182"/>
      <c r="C75" s="183"/>
      <c r="D75" s="184" t="s">
        <v>123</v>
      </c>
      <c r="E75" s="185"/>
      <c r="F75" s="185"/>
      <c r="G75" s="185"/>
      <c r="H75" s="185"/>
      <c r="I75" s="186"/>
      <c r="J75" s="187">
        <f>J363</f>
        <v>0</v>
      </c>
      <c r="K75" s="188"/>
    </row>
    <row r="76" s="1" customFormat="1" ht="21.84" customHeight="1">
      <c r="B76" s="44"/>
      <c r="C76" s="45"/>
      <c r="D76" s="45"/>
      <c r="E76" s="45"/>
      <c r="F76" s="45"/>
      <c r="G76" s="45"/>
      <c r="H76" s="45"/>
      <c r="I76" s="142"/>
      <c r="J76" s="45"/>
      <c r="K76" s="49"/>
    </row>
    <row r="77" s="1" customFormat="1" ht="6.96" customHeight="1">
      <c r="B77" s="65"/>
      <c r="C77" s="66"/>
      <c r="D77" s="66"/>
      <c r="E77" s="66"/>
      <c r="F77" s="66"/>
      <c r="G77" s="66"/>
      <c r="H77" s="66"/>
      <c r="I77" s="164"/>
      <c r="J77" s="66"/>
      <c r="K77" s="67"/>
    </row>
    <row r="81" s="1" customFormat="1" ht="6.96" customHeight="1">
      <c r="B81" s="68"/>
      <c r="C81" s="69"/>
      <c r="D81" s="69"/>
      <c r="E81" s="69"/>
      <c r="F81" s="69"/>
      <c r="G81" s="69"/>
      <c r="H81" s="69"/>
      <c r="I81" s="167"/>
      <c r="J81" s="69"/>
      <c r="K81" s="69"/>
      <c r="L81" s="70"/>
    </row>
    <row r="82" s="1" customFormat="1" ht="36.96" customHeight="1">
      <c r="B82" s="44"/>
      <c r="C82" s="71" t="s">
        <v>124</v>
      </c>
      <c r="D82" s="72"/>
      <c r="E82" s="72"/>
      <c r="F82" s="72"/>
      <c r="G82" s="72"/>
      <c r="H82" s="72"/>
      <c r="I82" s="189"/>
      <c r="J82" s="72"/>
      <c r="K82" s="72"/>
      <c r="L82" s="70"/>
    </row>
    <row r="83" s="1" customFormat="1" ht="6.96" customHeight="1">
      <c r="B83" s="44"/>
      <c r="C83" s="72"/>
      <c r="D83" s="72"/>
      <c r="E83" s="72"/>
      <c r="F83" s="72"/>
      <c r="G83" s="72"/>
      <c r="H83" s="72"/>
      <c r="I83" s="189"/>
      <c r="J83" s="72"/>
      <c r="K83" s="72"/>
      <c r="L83" s="70"/>
    </row>
    <row r="84" s="1" customFormat="1" ht="14.4" customHeight="1">
      <c r="B84" s="44"/>
      <c r="C84" s="74" t="s">
        <v>18</v>
      </c>
      <c r="D84" s="72"/>
      <c r="E84" s="72"/>
      <c r="F84" s="72"/>
      <c r="G84" s="72"/>
      <c r="H84" s="72"/>
      <c r="I84" s="189"/>
      <c r="J84" s="72"/>
      <c r="K84" s="72"/>
      <c r="L84" s="70"/>
    </row>
    <row r="85" s="1" customFormat="1" ht="16.5" customHeight="1">
      <c r="B85" s="44"/>
      <c r="C85" s="72"/>
      <c r="D85" s="72"/>
      <c r="E85" s="190" t="str">
        <f>E7</f>
        <v>Revitalizace janovského potoka a mostků, Litvínov</v>
      </c>
      <c r="F85" s="74"/>
      <c r="G85" s="74"/>
      <c r="H85" s="74"/>
      <c r="I85" s="189"/>
      <c r="J85" s="72"/>
      <c r="K85" s="72"/>
      <c r="L85" s="70"/>
    </row>
    <row r="86" s="1" customFormat="1" ht="14.4" customHeight="1">
      <c r="B86" s="44"/>
      <c r="C86" s="74" t="s">
        <v>98</v>
      </c>
      <c r="D86" s="72"/>
      <c r="E86" s="72"/>
      <c r="F86" s="72"/>
      <c r="G86" s="72"/>
      <c r="H86" s="72"/>
      <c r="I86" s="189"/>
      <c r="J86" s="72"/>
      <c r="K86" s="72"/>
      <c r="L86" s="70"/>
    </row>
    <row r="87" s="1" customFormat="1" ht="17.25" customHeight="1">
      <c r="B87" s="44"/>
      <c r="C87" s="72"/>
      <c r="D87" s="72"/>
      <c r="E87" s="80" t="str">
        <f>E9</f>
        <v>738a - Propustek I</v>
      </c>
      <c r="F87" s="72"/>
      <c r="G87" s="72"/>
      <c r="H87" s="72"/>
      <c r="I87" s="189"/>
      <c r="J87" s="72"/>
      <c r="K87" s="72"/>
      <c r="L87" s="70"/>
    </row>
    <row r="88" s="1" customFormat="1" ht="6.96" customHeight="1">
      <c r="B88" s="44"/>
      <c r="C88" s="72"/>
      <c r="D88" s="72"/>
      <c r="E88" s="72"/>
      <c r="F88" s="72"/>
      <c r="G88" s="72"/>
      <c r="H88" s="72"/>
      <c r="I88" s="189"/>
      <c r="J88" s="72"/>
      <c r="K88" s="72"/>
      <c r="L88" s="70"/>
    </row>
    <row r="89" s="1" customFormat="1" ht="18" customHeight="1">
      <c r="B89" s="44"/>
      <c r="C89" s="74" t="s">
        <v>24</v>
      </c>
      <c r="D89" s="72"/>
      <c r="E89" s="72"/>
      <c r="F89" s="191" t="str">
        <f>F12</f>
        <v>Litvínov</v>
      </c>
      <c r="G89" s="72"/>
      <c r="H89" s="72"/>
      <c r="I89" s="192" t="s">
        <v>26</v>
      </c>
      <c r="J89" s="83" t="str">
        <f>IF(J12="","",J12)</f>
        <v>24. 7. 2017</v>
      </c>
      <c r="K89" s="72"/>
      <c r="L89" s="70"/>
    </row>
    <row r="90" s="1" customFormat="1" ht="6.96" customHeight="1">
      <c r="B90" s="44"/>
      <c r="C90" s="72"/>
      <c r="D90" s="72"/>
      <c r="E90" s="72"/>
      <c r="F90" s="72"/>
      <c r="G90" s="72"/>
      <c r="H90" s="72"/>
      <c r="I90" s="189"/>
      <c r="J90" s="72"/>
      <c r="K90" s="72"/>
      <c r="L90" s="70"/>
    </row>
    <row r="91" s="1" customFormat="1">
      <c r="B91" s="44"/>
      <c r="C91" s="74" t="s">
        <v>28</v>
      </c>
      <c r="D91" s="72"/>
      <c r="E91" s="72"/>
      <c r="F91" s="191" t="str">
        <f>E15</f>
        <v>Město Litvínov, MÚ Litvínov</v>
      </c>
      <c r="G91" s="72"/>
      <c r="H91" s="72"/>
      <c r="I91" s="192" t="s">
        <v>34</v>
      </c>
      <c r="J91" s="191" t="str">
        <f>E21</f>
        <v>ENIMA PRO, a.s.</v>
      </c>
      <c r="K91" s="72"/>
      <c r="L91" s="70"/>
    </row>
    <row r="92" s="1" customFormat="1" ht="14.4" customHeight="1">
      <c r="B92" s="44"/>
      <c r="C92" s="74" t="s">
        <v>32</v>
      </c>
      <c r="D92" s="72"/>
      <c r="E92" s="72"/>
      <c r="F92" s="191" t="str">
        <f>IF(E18="","",E18)</f>
        <v/>
      </c>
      <c r="G92" s="72"/>
      <c r="H92" s="72"/>
      <c r="I92" s="189"/>
      <c r="J92" s="72"/>
      <c r="K92" s="72"/>
      <c r="L92" s="70"/>
    </row>
    <row r="93" s="1" customFormat="1" ht="10.32" customHeight="1">
      <c r="B93" s="44"/>
      <c r="C93" s="72"/>
      <c r="D93" s="72"/>
      <c r="E93" s="72"/>
      <c r="F93" s="72"/>
      <c r="G93" s="72"/>
      <c r="H93" s="72"/>
      <c r="I93" s="189"/>
      <c r="J93" s="72"/>
      <c r="K93" s="72"/>
      <c r="L93" s="70"/>
    </row>
    <row r="94" s="9" customFormat="1" ht="29.28" customHeight="1">
      <c r="B94" s="193"/>
      <c r="C94" s="194" t="s">
        <v>125</v>
      </c>
      <c r="D94" s="195" t="s">
        <v>60</v>
      </c>
      <c r="E94" s="195" t="s">
        <v>56</v>
      </c>
      <c r="F94" s="195" t="s">
        <v>126</v>
      </c>
      <c r="G94" s="195" t="s">
        <v>127</v>
      </c>
      <c r="H94" s="195" t="s">
        <v>128</v>
      </c>
      <c r="I94" s="196" t="s">
        <v>129</v>
      </c>
      <c r="J94" s="195" t="s">
        <v>102</v>
      </c>
      <c r="K94" s="197" t="s">
        <v>130</v>
      </c>
      <c r="L94" s="198"/>
      <c r="M94" s="100" t="s">
        <v>131</v>
      </c>
      <c r="N94" s="101" t="s">
        <v>45</v>
      </c>
      <c r="O94" s="101" t="s">
        <v>132</v>
      </c>
      <c r="P94" s="101" t="s">
        <v>133</v>
      </c>
      <c r="Q94" s="101" t="s">
        <v>134</v>
      </c>
      <c r="R94" s="101" t="s">
        <v>135</v>
      </c>
      <c r="S94" s="101" t="s">
        <v>136</v>
      </c>
      <c r="T94" s="102" t="s">
        <v>137</v>
      </c>
    </row>
    <row r="95" s="1" customFormat="1" ht="29.28" customHeight="1">
      <c r="B95" s="44"/>
      <c r="C95" s="106" t="s">
        <v>103</v>
      </c>
      <c r="D95" s="72"/>
      <c r="E95" s="72"/>
      <c r="F95" s="72"/>
      <c r="G95" s="72"/>
      <c r="H95" s="72"/>
      <c r="I95" s="189"/>
      <c r="J95" s="199">
        <f>BK95</f>
        <v>0</v>
      </c>
      <c r="K95" s="72"/>
      <c r="L95" s="70"/>
      <c r="M95" s="103"/>
      <c r="N95" s="104"/>
      <c r="O95" s="104"/>
      <c r="P95" s="200">
        <f>P96+P318+P354+P359</f>
        <v>0</v>
      </c>
      <c r="Q95" s="104"/>
      <c r="R95" s="200">
        <f>R96+R318+R354+R359</f>
        <v>122.46135969000001</v>
      </c>
      <c r="S95" s="104"/>
      <c r="T95" s="201">
        <f>T96+T318+T354+T359</f>
        <v>98.318170000000009</v>
      </c>
      <c r="AT95" s="22" t="s">
        <v>74</v>
      </c>
      <c r="AU95" s="22" t="s">
        <v>104</v>
      </c>
      <c r="BK95" s="202">
        <f>BK96+BK318+BK354+BK359</f>
        <v>0</v>
      </c>
    </row>
    <row r="96" s="10" customFormat="1" ht="37.44" customHeight="1">
      <c r="B96" s="203"/>
      <c r="C96" s="204"/>
      <c r="D96" s="205" t="s">
        <v>74</v>
      </c>
      <c r="E96" s="206" t="s">
        <v>138</v>
      </c>
      <c r="F96" s="206" t="s">
        <v>139</v>
      </c>
      <c r="G96" s="204"/>
      <c r="H96" s="204"/>
      <c r="I96" s="207"/>
      <c r="J96" s="208">
        <f>BK96</f>
        <v>0</v>
      </c>
      <c r="K96" s="204"/>
      <c r="L96" s="209"/>
      <c r="M96" s="210"/>
      <c r="N96" s="211"/>
      <c r="O96" s="211"/>
      <c r="P96" s="212">
        <f>P97+P151+P177+P182+P201+P212+P218+P229+P306+P315</f>
        <v>0</v>
      </c>
      <c r="Q96" s="211"/>
      <c r="R96" s="212">
        <f>R97+R151+R177+R182+R201+R212+R218+R229+R306+R315</f>
        <v>121.90785209000001</v>
      </c>
      <c r="S96" s="211"/>
      <c r="T96" s="213">
        <f>T97+T151+T177+T182+T201+T212+T218+T229+T306+T315</f>
        <v>98.318170000000009</v>
      </c>
      <c r="AR96" s="214" t="s">
        <v>83</v>
      </c>
      <c r="AT96" s="215" t="s">
        <v>74</v>
      </c>
      <c r="AU96" s="215" t="s">
        <v>75</v>
      </c>
      <c r="AY96" s="214" t="s">
        <v>140</v>
      </c>
      <c r="BK96" s="216">
        <f>BK97+BK151+BK177+BK182+BK201+BK212+BK218+BK229+BK306+BK315</f>
        <v>0</v>
      </c>
    </row>
    <row r="97" s="10" customFormat="1" ht="19.92" customHeight="1">
      <c r="B97" s="203"/>
      <c r="C97" s="204"/>
      <c r="D97" s="205" t="s">
        <v>74</v>
      </c>
      <c r="E97" s="217" t="s">
        <v>83</v>
      </c>
      <c r="F97" s="217" t="s">
        <v>141</v>
      </c>
      <c r="G97" s="204"/>
      <c r="H97" s="204"/>
      <c r="I97" s="207"/>
      <c r="J97" s="218">
        <f>BK97</f>
        <v>0</v>
      </c>
      <c r="K97" s="204"/>
      <c r="L97" s="209"/>
      <c r="M97" s="210"/>
      <c r="N97" s="211"/>
      <c r="O97" s="211"/>
      <c r="P97" s="212">
        <f>SUM(P98:P150)</f>
        <v>0</v>
      </c>
      <c r="Q97" s="211"/>
      <c r="R97" s="212">
        <f>SUM(R98:R150)</f>
        <v>0.0091028000000000012</v>
      </c>
      <c r="S97" s="211"/>
      <c r="T97" s="213">
        <f>SUM(T98:T150)</f>
        <v>24.295680000000001</v>
      </c>
      <c r="AR97" s="214" t="s">
        <v>83</v>
      </c>
      <c r="AT97" s="215" t="s">
        <v>74</v>
      </c>
      <c r="AU97" s="215" t="s">
        <v>83</v>
      </c>
      <c r="AY97" s="214" t="s">
        <v>140</v>
      </c>
      <c r="BK97" s="216">
        <f>SUM(BK98:BK150)</f>
        <v>0</v>
      </c>
    </row>
    <row r="98" s="1" customFormat="1" ht="25.5" customHeight="1">
      <c r="B98" s="44"/>
      <c r="C98" s="219" t="s">
        <v>83</v>
      </c>
      <c r="D98" s="219" t="s">
        <v>142</v>
      </c>
      <c r="E98" s="220" t="s">
        <v>143</v>
      </c>
      <c r="F98" s="221" t="s">
        <v>144</v>
      </c>
      <c r="G98" s="222" t="s">
        <v>145</v>
      </c>
      <c r="H98" s="223">
        <v>20</v>
      </c>
      <c r="I98" s="224"/>
      <c r="J98" s="225">
        <f>ROUND(I98*H98,2)</f>
        <v>0</v>
      </c>
      <c r="K98" s="221" t="s">
        <v>146</v>
      </c>
      <c r="L98" s="70"/>
      <c r="M98" s="226" t="s">
        <v>23</v>
      </c>
      <c r="N98" s="227" t="s">
        <v>46</v>
      </c>
      <c r="O98" s="45"/>
      <c r="P98" s="228">
        <f>O98*H98</f>
        <v>0</v>
      </c>
      <c r="Q98" s="228">
        <v>0.00018000000000000001</v>
      </c>
      <c r="R98" s="228">
        <f>Q98*H98</f>
        <v>0.0036000000000000003</v>
      </c>
      <c r="S98" s="228">
        <v>0</v>
      </c>
      <c r="T98" s="229">
        <f>S98*H98</f>
        <v>0</v>
      </c>
      <c r="AR98" s="22" t="s">
        <v>147</v>
      </c>
      <c r="AT98" s="22" t="s">
        <v>142</v>
      </c>
      <c r="AU98" s="22" t="s">
        <v>85</v>
      </c>
      <c r="AY98" s="22" t="s">
        <v>140</v>
      </c>
      <c r="BE98" s="230">
        <f>IF(N98="základní",J98,0)</f>
        <v>0</v>
      </c>
      <c r="BF98" s="230">
        <f>IF(N98="snížená",J98,0)</f>
        <v>0</v>
      </c>
      <c r="BG98" s="230">
        <f>IF(N98="zákl. přenesená",J98,0)</f>
        <v>0</v>
      </c>
      <c r="BH98" s="230">
        <f>IF(N98="sníž. přenesená",J98,0)</f>
        <v>0</v>
      </c>
      <c r="BI98" s="230">
        <f>IF(N98="nulová",J98,0)</f>
        <v>0</v>
      </c>
      <c r="BJ98" s="22" t="s">
        <v>83</v>
      </c>
      <c r="BK98" s="230">
        <f>ROUND(I98*H98,2)</f>
        <v>0</v>
      </c>
      <c r="BL98" s="22" t="s">
        <v>147</v>
      </c>
      <c r="BM98" s="22" t="s">
        <v>148</v>
      </c>
    </row>
    <row r="99" s="1" customFormat="1">
      <c r="B99" s="44"/>
      <c r="C99" s="72"/>
      <c r="D99" s="231" t="s">
        <v>149</v>
      </c>
      <c r="E99" s="72"/>
      <c r="F99" s="232" t="s">
        <v>150</v>
      </c>
      <c r="G99" s="72"/>
      <c r="H99" s="72"/>
      <c r="I99" s="189"/>
      <c r="J99" s="72"/>
      <c r="K99" s="72"/>
      <c r="L99" s="70"/>
      <c r="M99" s="233"/>
      <c r="N99" s="45"/>
      <c r="O99" s="45"/>
      <c r="P99" s="45"/>
      <c r="Q99" s="45"/>
      <c r="R99" s="45"/>
      <c r="S99" s="45"/>
      <c r="T99" s="93"/>
      <c r="AT99" s="22" t="s">
        <v>149</v>
      </c>
      <c r="AU99" s="22" t="s">
        <v>85</v>
      </c>
    </row>
    <row r="100" s="1" customFormat="1" ht="25.5" customHeight="1">
      <c r="B100" s="44"/>
      <c r="C100" s="219" t="s">
        <v>85</v>
      </c>
      <c r="D100" s="219" t="s">
        <v>142</v>
      </c>
      <c r="E100" s="220" t="s">
        <v>151</v>
      </c>
      <c r="F100" s="221" t="s">
        <v>152</v>
      </c>
      <c r="G100" s="222" t="s">
        <v>145</v>
      </c>
      <c r="H100" s="223">
        <v>1</v>
      </c>
      <c r="I100" s="224"/>
      <c r="J100" s="225">
        <f>ROUND(I100*H100,2)</f>
        <v>0</v>
      </c>
      <c r="K100" s="221" t="s">
        <v>146</v>
      </c>
      <c r="L100" s="70"/>
      <c r="M100" s="226" t="s">
        <v>23</v>
      </c>
      <c r="N100" s="227" t="s">
        <v>46</v>
      </c>
      <c r="O100" s="45"/>
      <c r="P100" s="228">
        <f>O100*H100</f>
        <v>0</v>
      </c>
      <c r="Q100" s="228">
        <v>0</v>
      </c>
      <c r="R100" s="228">
        <f>Q100*H100</f>
        <v>0</v>
      </c>
      <c r="S100" s="228">
        <v>0</v>
      </c>
      <c r="T100" s="229">
        <f>S100*H100</f>
        <v>0</v>
      </c>
      <c r="AR100" s="22" t="s">
        <v>147</v>
      </c>
      <c r="AT100" s="22" t="s">
        <v>142</v>
      </c>
      <c r="AU100" s="22" t="s">
        <v>85</v>
      </c>
      <c r="AY100" s="22" t="s">
        <v>140</v>
      </c>
      <c r="BE100" s="230">
        <f>IF(N100="základní",J100,0)</f>
        <v>0</v>
      </c>
      <c r="BF100" s="230">
        <f>IF(N100="snížená",J100,0)</f>
        <v>0</v>
      </c>
      <c r="BG100" s="230">
        <f>IF(N100="zákl. přenesená",J100,0)</f>
        <v>0</v>
      </c>
      <c r="BH100" s="230">
        <f>IF(N100="sníž. přenesená",J100,0)</f>
        <v>0</v>
      </c>
      <c r="BI100" s="230">
        <f>IF(N100="nulová",J100,0)</f>
        <v>0</v>
      </c>
      <c r="BJ100" s="22" t="s">
        <v>83</v>
      </c>
      <c r="BK100" s="230">
        <f>ROUND(I100*H100,2)</f>
        <v>0</v>
      </c>
      <c r="BL100" s="22" t="s">
        <v>147</v>
      </c>
      <c r="BM100" s="22" t="s">
        <v>153</v>
      </c>
    </row>
    <row r="101" s="1" customFormat="1">
      <c r="B101" s="44"/>
      <c r="C101" s="72"/>
      <c r="D101" s="231" t="s">
        <v>149</v>
      </c>
      <c r="E101" s="72"/>
      <c r="F101" s="232" t="s">
        <v>154</v>
      </c>
      <c r="G101" s="72"/>
      <c r="H101" s="72"/>
      <c r="I101" s="189"/>
      <c r="J101" s="72"/>
      <c r="K101" s="72"/>
      <c r="L101" s="70"/>
      <c r="M101" s="233"/>
      <c r="N101" s="45"/>
      <c r="O101" s="45"/>
      <c r="P101" s="45"/>
      <c r="Q101" s="45"/>
      <c r="R101" s="45"/>
      <c r="S101" s="45"/>
      <c r="T101" s="93"/>
      <c r="AT101" s="22" t="s">
        <v>149</v>
      </c>
      <c r="AU101" s="22" t="s">
        <v>85</v>
      </c>
    </row>
    <row r="102" s="1" customFormat="1">
      <c r="B102" s="44"/>
      <c r="C102" s="72"/>
      <c r="D102" s="231" t="s">
        <v>155</v>
      </c>
      <c r="E102" s="72"/>
      <c r="F102" s="232" t="s">
        <v>156</v>
      </c>
      <c r="G102" s="72"/>
      <c r="H102" s="72"/>
      <c r="I102" s="189"/>
      <c r="J102" s="72"/>
      <c r="K102" s="72"/>
      <c r="L102" s="70"/>
      <c r="M102" s="233"/>
      <c r="N102" s="45"/>
      <c r="O102" s="45"/>
      <c r="P102" s="45"/>
      <c r="Q102" s="45"/>
      <c r="R102" s="45"/>
      <c r="S102" s="45"/>
      <c r="T102" s="93"/>
      <c r="AT102" s="22" t="s">
        <v>155</v>
      </c>
      <c r="AU102" s="22" t="s">
        <v>85</v>
      </c>
    </row>
    <row r="103" s="1" customFormat="1" ht="25.5" customHeight="1">
      <c r="B103" s="44"/>
      <c r="C103" s="219" t="s">
        <v>157</v>
      </c>
      <c r="D103" s="219" t="s">
        <v>142</v>
      </c>
      <c r="E103" s="220" t="s">
        <v>158</v>
      </c>
      <c r="F103" s="221" t="s">
        <v>159</v>
      </c>
      <c r="G103" s="222" t="s">
        <v>145</v>
      </c>
      <c r="H103" s="223">
        <v>1</v>
      </c>
      <c r="I103" s="224"/>
      <c r="J103" s="225">
        <f>ROUND(I103*H103,2)</f>
        <v>0</v>
      </c>
      <c r="K103" s="221" t="s">
        <v>146</v>
      </c>
      <c r="L103" s="70"/>
      <c r="M103" s="226" t="s">
        <v>23</v>
      </c>
      <c r="N103" s="227" t="s">
        <v>46</v>
      </c>
      <c r="O103" s="45"/>
      <c r="P103" s="228">
        <f>O103*H103</f>
        <v>0</v>
      </c>
      <c r="Q103" s="228">
        <v>0</v>
      </c>
      <c r="R103" s="228">
        <f>Q103*H103</f>
        <v>0</v>
      </c>
      <c r="S103" s="228">
        <v>0</v>
      </c>
      <c r="T103" s="229">
        <f>S103*H103</f>
        <v>0</v>
      </c>
      <c r="AR103" s="22" t="s">
        <v>147</v>
      </c>
      <c r="AT103" s="22" t="s">
        <v>142</v>
      </c>
      <c r="AU103" s="22" t="s">
        <v>85</v>
      </c>
      <c r="AY103" s="22" t="s">
        <v>140</v>
      </c>
      <c r="BE103" s="230">
        <f>IF(N103="základní",J103,0)</f>
        <v>0</v>
      </c>
      <c r="BF103" s="230">
        <f>IF(N103="snížená",J103,0)</f>
        <v>0</v>
      </c>
      <c r="BG103" s="230">
        <f>IF(N103="zákl. přenesená",J103,0)</f>
        <v>0</v>
      </c>
      <c r="BH103" s="230">
        <f>IF(N103="sníž. přenesená",J103,0)</f>
        <v>0</v>
      </c>
      <c r="BI103" s="230">
        <f>IF(N103="nulová",J103,0)</f>
        <v>0</v>
      </c>
      <c r="BJ103" s="22" t="s">
        <v>83</v>
      </c>
      <c r="BK103" s="230">
        <f>ROUND(I103*H103,2)</f>
        <v>0</v>
      </c>
      <c r="BL103" s="22" t="s">
        <v>147</v>
      </c>
      <c r="BM103" s="22" t="s">
        <v>160</v>
      </c>
    </row>
    <row r="104" s="1" customFormat="1">
      <c r="B104" s="44"/>
      <c r="C104" s="72"/>
      <c r="D104" s="231" t="s">
        <v>149</v>
      </c>
      <c r="E104" s="72"/>
      <c r="F104" s="232" t="s">
        <v>161</v>
      </c>
      <c r="G104" s="72"/>
      <c r="H104" s="72"/>
      <c r="I104" s="189"/>
      <c r="J104" s="72"/>
      <c r="K104" s="72"/>
      <c r="L104" s="70"/>
      <c r="M104" s="233"/>
      <c r="N104" s="45"/>
      <c r="O104" s="45"/>
      <c r="P104" s="45"/>
      <c r="Q104" s="45"/>
      <c r="R104" s="45"/>
      <c r="S104" s="45"/>
      <c r="T104" s="93"/>
      <c r="AT104" s="22" t="s">
        <v>149</v>
      </c>
      <c r="AU104" s="22" t="s">
        <v>85</v>
      </c>
    </row>
    <row r="105" s="1" customFormat="1" ht="51" customHeight="1">
      <c r="B105" s="44"/>
      <c r="C105" s="219" t="s">
        <v>147</v>
      </c>
      <c r="D105" s="219" t="s">
        <v>142</v>
      </c>
      <c r="E105" s="220" t="s">
        <v>162</v>
      </c>
      <c r="F105" s="221" t="s">
        <v>163</v>
      </c>
      <c r="G105" s="222" t="s">
        <v>164</v>
      </c>
      <c r="H105" s="223">
        <v>26.640000000000001</v>
      </c>
      <c r="I105" s="224"/>
      <c r="J105" s="225">
        <f>ROUND(I105*H105,2)</f>
        <v>0</v>
      </c>
      <c r="K105" s="221" t="s">
        <v>146</v>
      </c>
      <c r="L105" s="70"/>
      <c r="M105" s="226" t="s">
        <v>23</v>
      </c>
      <c r="N105" s="227" t="s">
        <v>46</v>
      </c>
      <c r="O105" s="45"/>
      <c r="P105" s="228">
        <f>O105*H105</f>
        <v>0</v>
      </c>
      <c r="Q105" s="228">
        <v>0</v>
      </c>
      <c r="R105" s="228">
        <f>Q105*H105</f>
        <v>0</v>
      </c>
      <c r="S105" s="228">
        <v>0.40000000000000002</v>
      </c>
      <c r="T105" s="229">
        <f>S105*H105</f>
        <v>10.656000000000001</v>
      </c>
      <c r="AR105" s="22" t="s">
        <v>147</v>
      </c>
      <c r="AT105" s="22" t="s">
        <v>142</v>
      </c>
      <c r="AU105" s="22" t="s">
        <v>85</v>
      </c>
      <c r="AY105" s="22" t="s">
        <v>140</v>
      </c>
      <c r="BE105" s="230">
        <f>IF(N105="základní",J105,0)</f>
        <v>0</v>
      </c>
      <c r="BF105" s="230">
        <f>IF(N105="snížená",J105,0)</f>
        <v>0</v>
      </c>
      <c r="BG105" s="230">
        <f>IF(N105="zákl. přenesená",J105,0)</f>
        <v>0</v>
      </c>
      <c r="BH105" s="230">
        <f>IF(N105="sníž. přenesená",J105,0)</f>
        <v>0</v>
      </c>
      <c r="BI105" s="230">
        <f>IF(N105="nulová",J105,0)</f>
        <v>0</v>
      </c>
      <c r="BJ105" s="22" t="s">
        <v>83</v>
      </c>
      <c r="BK105" s="230">
        <f>ROUND(I105*H105,2)</f>
        <v>0</v>
      </c>
      <c r="BL105" s="22" t="s">
        <v>147</v>
      </c>
      <c r="BM105" s="22" t="s">
        <v>165</v>
      </c>
    </row>
    <row r="106" s="1" customFormat="1">
      <c r="B106" s="44"/>
      <c r="C106" s="72"/>
      <c r="D106" s="231" t="s">
        <v>149</v>
      </c>
      <c r="E106" s="72"/>
      <c r="F106" s="232" t="s">
        <v>166</v>
      </c>
      <c r="G106" s="72"/>
      <c r="H106" s="72"/>
      <c r="I106" s="189"/>
      <c r="J106" s="72"/>
      <c r="K106" s="72"/>
      <c r="L106" s="70"/>
      <c r="M106" s="233"/>
      <c r="N106" s="45"/>
      <c r="O106" s="45"/>
      <c r="P106" s="45"/>
      <c r="Q106" s="45"/>
      <c r="R106" s="45"/>
      <c r="S106" s="45"/>
      <c r="T106" s="93"/>
      <c r="AT106" s="22" t="s">
        <v>149</v>
      </c>
      <c r="AU106" s="22" t="s">
        <v>85</v>
      </c>
    </row>
    <row r="107" s="11" customFormat="1">
      <c r="B107" s="234"/>
      <c r="C107" s="235"/>
      <c r="D107" s="231" t="s">
        <v>167</v>
      </c>
      <c r="E107" s="236" t="s">
        <v>23</v>
      </c>
      <c r="F107" s="237" t="s">
        <v>168</v>
      </c>
      <c r="G107" s="235"/>
      <c r="H107" s="238">
        <v>26.640000000000001</v>
      </c>
      <c r="I107" s="239"/>
      <c r="J107" s="235"/>
      <c r="K107" s="235"/>
      <c r="L107" s="240"/>
      <c r="M107" s="241"/>
      <c r="N107" s="242"/>
      <c r="O107" s="242"/>
      <c r="P107" s="242"/>
      <c r="Q107" s="242"/>
      <c r="R107" s="242"/>
      <c r="S107" s="242"/>
      <c r="T107" s="243"/>
      <c r="AT107" s="244" t="s">
        <v>167</v>
      </c>
      <c r="AU107" s="244" t="s">
        <v>85</v>
      </c>
      <c r="AV107" s="11" t="s">
        <v>85</v>
      </c>
      <c r="AW107" s="11" t="s">
        <v>38</v>
      </c>
      <c r="AX107" s="11" t="s">
        <v>75</v>
      </c>
      <c r="AY107" s="244" t="s">
        <v>140</v>
      </c>
    </row>
    <row r="108" s="12" customFormat="1">
      <c r="B108" s="245"/>
      <c r="C108" s="246"/>
      <c r="D108" s="231" t="s">
        <v>167</v>
      </c>
      <c r="E108" s="247" t="s">
        <v>23</v>
      </c>
      <c r="F108" s="248" t="s">
        <v>169</v>
      </c>
      <c r="G108" s="246"/>
      <c r="H108" s="249">
        <v>26.640000000000001</v>
      </c>
      <c r="I108" s="250"/>
      <c r="J108" s="246"/>
      <c r="K108" s="246"/>
      <c r="L108" s="251"/>
      <c r="M108" s="252"/>
      <c r="N108" s="253"/>
      <c r="O108" s="253"/>
      <c r="P108" s="253"/>
      <c r="Q108" s="253"/>
      <c r="R108" s="253"/>
      <c r="S108" s="253"/>
      <c r="T108" s="254"/>
      <c r="AT108" s="255" t="s">
        <v>167</v>
      </c>
      <c r="AU108" s="255" t="s">
        <v>85</v>
      </c>
      <c r="AV108" s="12" t="s">
        <v>147</v>
      </c>
      <c r="AW108" s="12" t="s">
        <v>38</v>
      </c>
      <c r="AX108" s="12" t="s">
        <v>83</v>
      </c>
      <c r="AY108" s="255" t="s">
        <v>140</v>
      </c>
    </row>
    <row r="109" s="1" customFormat="1" ht="25.5" customHeight="1">
      <c r="B109" s="44"/>
      <c r="C109" s="219" t="s">
        <v>170</v>
      </c>
      <c r="D109" s="219" t="s">
        <v>142</v>
      </c>
      <c r="E109" s="220" t="s">
        <v>171</v>
      </c>
      <c r="F109" s="221" t="s">
        <v>172</v>
      </c>
      <c r="G109" s="222" t="s">
        <v>164</v>
      </c>
      <c r="H109" s="223">
        <v>26.640000000000001</v>
      </c>
      <c r="I109" s="224"/>
      <c r="J109" s="225">
        <f>ROUND(I109*H109,2)</f>
        <v>0</v>
      </c>
      <c r="K109" s="221" t="s">
        <v>23</v>
      </c>
      <c r="L109" s="70"/>
      <c r="M109" s="226" t="s">
        <v>23</v>
      </c>
      <c r="N109" s="227" t="s">
        <v>46</v>
      </c>
      <c r="O109" s="45"/>
      <c r="P109" s="228">
        <f>O109*H109</f>
        <v>0</v>
      </c>
      <c r="Q109" s="228">
        <v>0.00017000000000000001</v>
      </c>
      <c r="R109" s="228">
        <f>Q109*H109</f>
        <v>0.0045288000000000004</v>
      </c>
      <c r="S109" s="228">
        <v>0.51200000000000001</v>
      </c>
      <c r="T109" s="229">
        <f>S109*H109</f>
        <v>13.63968</v>
      </c>
      <c r="AR109" s="22" t="s">
        <v>147</v>
      </c>
      <c r="AT109" s="22" t="s">
        <v>142</v>
      </c>
      <c r="AU109" s="22" t="s">
        <v>85</v>
      </c>
      <c r="AY109" s="22" t="s">
        <v>140</v>
      </c>
      <c r="BE109" s="230">
        <f>IF(N109="základní",J109,0)</f>
        <v>0</v>
      </c>
      <c r="BF109" s="230">
        <f>IF(N109="snížená",J109,0)</f>
        <v>0</v>
      </c>
      <c r="BG109" s="230">
        <f>IF(N109="zákl. přenesená",J109,0)</f>
        <v>0</v>
      </c>
      <c r="BH109" s="230">
        <f>IF(N109="sníž. přenesená",J109,0)</f>
        <v>0</v>
      </c>
      <c r="BI109" s="230">
        <f>IF(N109="nulová",J109,0)</f>
        <v>0</v>
      </c>
      <c r="BJ109" s="22" t="s">
        <v>83</v>
      </c>
      <c r="BK109" s="230">
        <f>ROUND(I109*H109,2)</f>
        <v>0</v>
      </c>
      <c r="BL109" s="22" t="s">
        <v>147</v>
      </c>
      <c r="BM109" s="22" t="s">
        <v>173</v>
      </c>
    </row>
    <row r="110" s="1" customFormat="1">
      <c r="B110" s="44"/>
      <c r="C110" s="72"/>
      <c r="D110" s="231" t="s">
        <v>149</v>
      </c>
      <c r="E110" s="72"/>
      <c r="F110" s="232" t="s">
        <v>174</v>
      </c>
      <c r="G110" s="72"/>
      <c r="H110" s="72"/>
      <c r="I110" s="189"/>
      <c r="J110" s="72"/>
      <c r="K110" s="72"/>
      <c r="L110" s="70"/>
      <c r="M110" s="233"/>
      <c r="N110" s="45"/>
      <c r="O110" s="45"/>
      <c r="P110" s="45"/>
      <c r="Q110" s="45"/>
      <c r="R110" s="45"/>
      <c r="S110" s="45"/>
      <c r="T110" s="93"/>
      <c r="AT110" s="22" t="s">
        <v>149</v>
      </c>
      <c r="AU110" s="22" t="s">
        <v>85</v>
      </c>
    </row>
    <row r="111" s="11" customFormat="1">
      <c r="B111" s="234"/>
      <c r="C111" s="235"/>
      <c r="D111" s="231" t="s">
        <v>167</v>
      </c>
      <c r="E111" s="236" t="s">
        <v>23</v>
      </c>
      <c r="F111" s="237" t="s">
        <v>168</v>
      </c>
      <c r="G111" s="235"/>
      <c r="H111" s="238">
        <v>26.640000000000001</v>
      </c>
      <c r="I111" s="239"/>
      <c r="J111" s="235"/>
      <c r="K111" s="235"/>
      <c r="L111" s="240"/>
      <c r="M111" s="241"/>
      <c r="N111" s="242"/>
      <c r="O111" s="242"/>
      <c r="P111" s="242"/>
      <c r="Q111" s="242"/>
      <c r="R111" s="242"/>
      <c r="S111" s="242"/>
      <c r="T111" s="243"/>
      <c r="AT111" s="244" t="s">
        <v>167</v>
      </c>
      <c r="AU111" s="244" t="s">
        <v>85</v>
      </c>
      <c r="AV111" s="11" t="s">
        <v>85</v>
      </c>
      <c r="AW111" s="11" t="s">
        <v>38</v>
      </c>
      <c r="AX111" s="11" t="s">
        <v>75</v>
      </c>
      <c r="AY111" s="244" t="s">
        <v>140</v>
      </c>
    </row>
    <row r="112" s="12" customFormat="1">
      <c r="B112" s="245"/>
      <c r="C112" s="246"/>
      <c r="D112" s="231" t="s">
        <v>167</v>
      </c>
      <c r="E112" s="247" t="s">
        <v>23</v>
      </c>
      <c r="F112" s="248" t="s">
        <v>169</v>
      </c>
      <c r="G112" s="246"/>
      <c r="H112" s="249">
        <v>26.640000000000001</v>
      </c>
      <c r="I112" s="250"/>
      <c r="J112" s="246"/>
      <c r="K112" s="246"/>
      <c r="L112" s="251"/>
      <c r="M112" s="252"/>
      <c r="N112" s="253"/>
      <c r="O112" s="253"/>
      <c r="P112" s="253"/>
      <c r="Q112" s="253"/>
      <c r="R112" s="253"/>
      <c r="S112" s="253"/>
      <c r="T112" s="254"/>
      <c r="AT112" s="255" t="s">
        <v>167</v>
      </c>
      <c r="AU112" s="255" t="s">
        <v>85</v>
      </c>
      <c r="AV112" s="12" t="s">
        <v>147</v>
      </c>
      <c r="AW112" s="12" t="s">
        <v>38</v>
      </c>
      <c r="AX112" s="12" t="s">
        <v>83</v>
      </c>
      <c r="AY112" s="255" t="s">
        <v>140</v>
      </c>
    </row>
    <row r="113" s="1" customFormat="1" ht="38.25" customHeight="1">
      <c r="B113" s="44"/>
      <c r="C113" s="219" t="s">
        <v>175</v>
      </c>
      <c r="D113" s="219" t="s">
        <v>142</v>
      </c>
      <c r="E113" s="220" t="s">
        <v>176</v>
      </c>
      <c r="F113" s="221" t="s">
        <v>177</v>
      </c>
      <c r="G113" s="222" t="s">
        <v>178</v>
      </c>
      <c r="H113" s="223">
        <v>2.3759999999999999</v>
      </c>
      <c r="I113" s="224"/>
      <c r="J113" s="225">
        <f>ROUND(I113*H113,2)</f>
        <v>0</v>
      </c>
      <c r="K113" s="221" t="s">
        <v>146</v>
      </c>
      <c r="L113" s="70"/>
      <c r="M113" s="226" t="s">
        <v>23</v>
      </c>
      <c r="N113" s="227" t="s">
        <v>46</v>
      </c>
      <c r="O113" s="45"/>
      <c r="P113" s="228">
        <f>O113*H113</f>
        <v>0</v>
      </c>
      <c r="Q113" s="228">
        <v>0</v>
      </c>
      <c r="R113" s="228">
        <f>Q113*H113</f>
        <v>0</v>
      </c>
      <c r="S113" s="228">
        <v>0</v>
      </c>
      <c r="T113" s="229">
        <f>S113*H113</f>
        <v>0</v>
      </c>
      <c r="AR113" s="22" t="s">
        <v>147</v>
      </c>
      <c r="AT113" s="22" t="s">
        <v>142</v>
      </c>
      <c r="AU113" s="22" t="s">
        <v>85</v>
      </c>
      <c r="AY113" s="22" t="s">
        <v>140</v>
      </c>
      <c r="BE113" s="230">
        <f>IF(N113="základní",J113,0)</f>
        <v>0</v>
      </c>
      <c r="BF113" s="230">
        <f>IF(N113="snížená",J113,0)</f>
        <v>0</v>
      </c>
      <c r="BG113" s="230">
        <f>IF(N113="zákl. přenesená",J113,0)</f>
        <v>0</v>
      </c>
      <c r="BH113" s="230">
        <f>IF(N113="sníž. přenesená",J113,0)</f>
        <v>0</v>
      </c>
      <c r="BI113" s="230">
        <f>IF(N113="nulová",J113,0)</f>
        <v>0</v>
      </c>
      <c r="BJ113" s="22" t="s">
        <v>83</v>
      </c>
      <c r="BK113" s="230">
        <f>ROUND(I113*H113,2)</f>
        <v>0</v>
      </c>
      <c r="BL113" s="22" t="s">
        <v>147</v>
      </c>
      <c r="BM113" s="22" t="s">
        <v>179</v>
      </c>
    </row>
    <row r="114" s="1" customFormat="1">
      <c r="B114" s="44"/>
      <c r="C114" s="72"/>
      <c r="D114" s="231" t="s">
        <v>149</v>
      </c>
      <c r="E114" s="72"/>
      <c r="F114" s="232" t="s">
        <v>180</v>
      </c>
      <c r="G114" s="72"/>
      <c r="H114" s="72"/>
      <c r="I114" s="189"/>
      <c r="J114" s="72"/>
      <c r="K114" s="72"/>
      <c r="L114" s="70"/>
      <c r="M114" s="233"/>
      <c r="N114" s="45"/>
      <c r="O114" s="45"/>
      <c r="P114" s="45"/>
      <c r="Q114" s="45"/>
      <c r="R114" s="45"/>
      <c r="S114" s="45"/>
      <c r="T114" s="93"/>
      <c r="AT114" s="22" t="s">
        <v>149</v>
      </c>
      <c r="AU114" s="22" t="s">
        <v>85</v>
      </c>
    </row>
    <row r="115" s="11" customFormat="1">
      <c r="B115" s="234"/>
      <c r="C115" s="235"/>
      <c r="D115" s="231" t="s">
        <v>167</v>
      </c>
      <c r="E115" s="236" t="s">
        <v>23</v>
      </c>
      <c r="F115" s="237" t="s">
        <v>181</v>
      </c>
      <c r="G115" s="235"/>
      <c r="H115" s="238">
        <v>2.3759999999999999</v>
      </c>
      <c r="I115" s="239"/>
      <c r="J115" s="235"/>
      <c r="K115" s="235"/>
      <c r="L115" s="240"/>
      <c r="M115" s="241"/>
      <c r="N115" s="242"/>
      <c r="O115" s="242"/>
      <c r="P115" s="242"/>
      <c r="Q115" s="242"/>
      <c r="R115" s="242"/>
      <c r="S115" s="242"/>
      <c r="T115" s="243"/>
      <c r="AT115" s="244" t="s">
        <v>167</v>
      </c>
      <c r="AU115" s="244" t="s">
        <v>85</v>
      </c>
      <c r="AV115" s="11" t="s">
        <v>85</v>
      </c>
      <c r="AW115" s="11" t="s">
        <v>38</v>
      </c>
      <c r="AX115" s="11" t="s">
        <v>75</v>
      </c>
      <c r="AY115" s="244" t="s">
        <v>140</v>
      </c>
    </row>
    <row r="116" s="12" customFormat="1">
      <c r="B116" s="245"/>
      <c r="C116" s="246"/>
      <c r="D116" s="231" t="s">
        <v>167</v>
      </c>
      <c r="E116" s="247" t="s">
        <v>23</v>
      </c>
      <c r="F116" s="248" t="s">
        <v>169</v>
      </c>
      <c r="G116" s="246"/>
      <c r="H116" s="249">
        <v>2.3759999999999999</v>
      </c>
      <c r="I116" s="250"/>
      <c r="J116" s="246"/>
      <c r="K116" s="246"/>
      <c r="L116" s="251"/>
      <c r="M116" s="252"/>
      <c r="N116" s="253"/>
      <c r="O116" s="253"/>
      <c r="P116" s="253"/>
      <c r="Q116" s="253"/>
      <c r="R116" s="253"/>
      <c r="S116" s="253"/>
      <c r="T116" s="254"/>
      <c r="AT116" s="255" t="s">
        <v>167</v>
      </c>
      <c r="AU116" s="255" t="s">
        <v>85</v>
      </c>
      <c r="AV116" s="12" t="s">
        <v>147</v>
      </c>
      <c r="AW116" s="12" t="s">
        <v>38</v>
      </c>
      <c r="AX116" s="12" t="s">
        <v>83</v>
      </c>
      <c r="AY116" s="255" t="s">
        <v>140</v>
      </c>
    </row>
    <row r="117" s="1" customFormat="1" ht="25.5" customHeight="1">
      <c r="B117" s="44"/>
      <c r="C117" s="219" t="s">
        <v>182</v>
      </c>
      <c r="D117" s="219" t="s">
        <v>142</v>
      </c>
      <c r="E117" s="220" t="s">
        <v>183</v>
      </c>
      <c r="F117" s="221" t="s">
        <v>184</v>
      </c>
      <c r="G117" s="222" t="s">
        <v>178</v>
      </c>
      <c r="H117" s="223">
        <v>122.81999999999999</v>
      </c>
      <c r="I117" s="224"/>
      <c r="J117" s="225">
        <f>ROUND(I117*H117,2)</f>
        <v>0</v>
      </c>
      <c r="K117" s="221" t="s">
        <v>146</v>
      </c>
      <c r="L117" s="70"/>
      <c r="M117" s="226" t="s">
        <v>23</v>
      </c>
      <c r="N117" s="227" t="s">
        <v>46</v>
      </c>
      <c r="O117" s="45"/>
      <c r="P117" s="228">
        <f>O117*H117</f>
        <v>0</v>
      </c>
      <c r="Q117" s="228">
        <v>0</v>
      </c>
      <c r="R117" s="228">
        <f>Q117*H117</f>
        <v>0</v>
      </c>
      <c r="S117" s="228">
        <v>0</v>
      </c>
      <c r="T117" s="229">
        <f>S117*H117</f>
        <v>0</v>
      </c>
      <c r="AR117" s="22" t="s">
        <v>147</v>
      </c>
      <c r="AT117" s="22" t="s">
        <v>142</v>
      </c>
      <c r="AU117" s="22" t="s">
        <v>85</v>
      </c>
      <c r="AY117" s="22" t="s">
        <v>140</v>
      </c>
      <c r="BE117" s="230">
        <f>IF(N117="základní",J117,0)</f>
        <v>0</v>
      </c>
      <c r="BF117" s="230">
        <f>IF(N117="snížená",J117,0)</f>
        <v>0</v>
      </c>
      <c r="BG117" s="230">
        <f>IF(N117="zákl. přenesená",J117,0)</f>
        <v>0</v>
      </c>
      <c r="BH117" s="230">
        <f>IF(N117="sníž. přenesená",J117,0)</f>
        <v>0</v>
      </c>
      <c r="BI117" s="230">
        <f>IF(N117="nulová",J117,0)</f>
        <v>0</v>
      </c>
      <c r="BJ117" s="22" t="s">
        <v>83</v>
      </c>
      <c r="BK117" s="230">
        <f>ROUND(I117*H117,2)</f>
        <v>0</v>
      </c>
      <c r="BL117" s="22" t="s">
        <v>147</v>
      </c>
      <c r="BM117" s="22" t="s">
        <v>185</v>
      </c>
    </row>
    <row r="118" s="1" customFormat="1">
      <c r="B118" s="44"/>
      <c r="C118" s="72"/>
      <c r="D118" s="231" t="s">
        <v>149</v>
      </c>
      <c r="E118" s="72"/>
      <c r="F118" s="232" t="s">
        <v>186</v>
      </c>
      <c r="G118" s="72"/>
      <c r="H118" s="72"/>
      <c r="I118" s="189"/>
      <c r="J118" s="72"/>
      <c r="K118" s="72"/>
      <c r="L118" s="70"/>
      <c r="M118" s="233"/>
      <c r="N118" s="45"/>
      <c r="O118" s="45"/>
      <c r="P118" s="45"/>
      <c r="Q118" s="45"/>
      <c r="R118" s="45"/>
      <c r="S118" s="45"/>
      <c r="T118" s="93"/>
      <c r="AT118" s="22" t="s">
        <v>149</v>
      </c>
      <c r="AU118" s="22" t="s">
        <v>85</v>
      </c>
    </row>
    <row r="119" s="11" customFormat="1">
      <c r="B119" s="234"/>
      <c r="C119" s="235"/>
      <c r="D119" s="231" t="s">
        <v>167</v>
      </c>
      <c r="E119" s="236" t="s">
        <v>23</v>
      </c>
      <c r="F119" s="237" t="s">
        <v>187</v>
      </c>
      <c r="G119" s="235"/>
      <c r="H119" s="238">
        <v>122.81999999999999</v>
      </c>
      <c r="I119" s="239"/>
      <c r="J119" s="235"/>
      <c r="K119" s="235"/>
      <c r="L119" s="240"/>
      <c r="M119" s="241"/>
      <c r="N119" s="242"/>
      <c r="O119" s="242"/>
      <c r="P119" s="242"/>
      <c r="Q119" s="242"/>
      <c r="R119" s="242"/>
      <c r="S119" s="242"/>
      <c r="T119" s="243"/>
      <c r="AT119" s="244" t="s">
        <v>167</v>
      </c>
      <c r="AU119" s="244" t="s">
        <v>85</v>
      </c>
      <c r="AV119" s="11" t="s">
        <v>85</v>
      </c>
      <c r="AW119" s="11" t="s">
        <v>38</v>
      </c>
      <c r="AX119" s="11" t="s">
        <v>75</v>
      </c>
      <c r="AY119" s="244" t="s">
        <v>140</v>
      </c>
    </row>
    <row r="120" s="12" customFormat="1">
      <c r="B120" s="245"/>
      <c r="C120" s="246"/>
      <c r="D120" s="231" t="s">
        <v>167</v>
      </c>
      <c r="E120" s="247" t="s">
        <v>23</v>
      </c>
      <c r="F120" s="248" t="s">
        <v>169</v>
      </c>
      <c r="G120" s="246"/>
      <c r="H120" s="249">
        <v>122.81999999999999</v>
      </c>
      <c r="I120" s="250"/>
      <c r="J120" s="246"/>
      <c r="K120" s="246"/>
      <c r="L120" s="251"/>
      <c r="M120" s="252"/>
      <c r="N120" s="253"/>
      <c r="O120" s="253"/>
      <c r="P120" s="253"/>
      <c r="Q120" s="253"/>
      <c r="R120" s="253"/>
      <c r="S120" s="253"/>
      <c r="T120" s="254"/>
      <c r="AT120" s="255" t="s">
        <v>167</v>
      </c>
      <c r="AU120" s="255" t="s">
        <v>85</v>
      </c>
      <c r="AV120" s="12" t="s">
        <v>147</v>
      </c>
      <c r="AW120" s="12" t="s">
        <v>38</v>
      </c>
      <c r="AX120" s="12" t="s">
        <v>83</v>
      </c>
      <c r="AY120" s="255" t="s">
        <v>140</v>
      </c>
    </row>
    <row r="121" s="1" customFormat="1" ht="25.5" customHeight="1">
      <c r="B121" s="44"/>
      <c r="C121" s="219" t="s">
        <v>188</v>
      </c>
      <c r="D121" s="219" t="s">
        <v>142</v>
      </c>
      <c r="E121" s="220" t="s">
        <v>189</v>
      </c>
      <c r="F121" s="221" t="s">
        <v>190</v>
      </c>
      <c r="G121" s="222" t="s">
        <v>178</v>
      </c>
      <c r="H121" s="223">
        <v>122.81999999999999</v>
      </c>
      <c r="I121" s="224"/>
      <c r="J121" s="225">
        <f>ROUND(I121*H121,2)</f>
        <v>0</v>
      </c>
      <c r="K121" s="221" t="s">
        <v>146</v>
      </c>
      <c r="L121" s="70"/>
      <c r="M121" s="226" t="s">
        <v>23</v>
      </c>
      <c r="N121" s="227" t="s">
        <v>46</v>
      </c>
      <c r="O121" s="45"/>
      <c r="P121" s="228">
        <f>O121*H121</f>
        <v>0</v>
      </c>
      <c r="Q121" s="228">
        <v>0</v>
      </c>
      <c r="R121" s="228">
        <f>Q121*H121</f>
        <v>0</v>
      </c>
      <c r="S121" s="228">
        <v>0</v>
      </c>
      <c r="T121" s="229">
        <f>S121*H121</f>
        <v>0</v>
      </c>
      <c r="AR121" s="22" t="s">
        <v>147</v>
      </c>
      <c r="AT121" s="22" t="s">
        <v>142</v>
      </c>
      <c r="AU121" s="22" t="s">
        <v>85</v>
      </c>
      <c r="AY121" s="22" t="s">
        <v>140</v>
      </c>
      <c r="BE121" s="230">
        <f>IF(N121="základní",J121,0)</f>
        <v>0</v>
      </c>
      <c r="BF121" s="230">
        <f>IF(N121="snížená",J121,0)</f>
        <v>0</v>
      </c>
      <c r="BG121" s="230">
        <f>IF(N121="zákl. přenesená",J121,0)</f>
        <v>0</v>
      </c>
      <c r="BH121" s="230">
        <f>IF(N121="sníž. přenesená",J121,0)</f>
        <v>0</v>
      </c>
      <c r="BI121" s="230">
        <f>IF(N121="nulová",J121,0)</f>
        <v>0</v>
      </c>
      <c r="BJ121" s="22" t="s">
        <v>83</v>
      </c>
      <c r="BK121" s="230">
        <f>ROUND(I121*H121,2)</f>
        <v>0</v>
      </c>
      <c r="BL121" s="22" t="s">
        <v>147</v>
      </c>
      <c r="BM121" s="22" t="s">
        <v>191</v>
      </c>
    </row>
    <row r="122" s="1" customFormat="1">
      <c r="B122" s="44"/>
      <c r="C122" s="72"/>
      <c r="D122" s="231" t="s">
        <v>149</v>
      </c>
      <c r="E122" s="72"/>
      <c r="F122" s="232" t="s">
        <v>186</v>
      </c>
      <c r="G122" s="72"/>
      <c r="H122" s="72"/>
      <c r="I122" s="189"/>
      <c r="J122" s="72"/>
      <c r="K122" s="72"/>
      <c r="L122" s="70"/>
      <c r="M122" s="233"/>
      <c r="N122" s="45"/>
      <c r="O122" s="45"/>
      <c r="P122" s="45"/>
      <c r="Q122" s="45"/>
      <c r="R122" s="45"/>
      <c r="S122" s="45"/>
      <c r="T122" s="93"/>
      <c r="AT122" s="22" t="s">
        <v>149</v>
      </c>
      <c r="AU122" s="22" t="s">
        <v>85</v>
      </c>
    </row>
    <row r="123" s="1" customFormat="1" ht="38.25" customHeight="1">
      <c r="B123" s="44"/>
      <c r="C123" s="219" t="s">
        <v>192</v>
      </c>
      <c r="D123" s="219" t="s">
        <v>142</v>
      </c>
      <c r="E123" s="220" t="s">
        <v>193</v>
      </c>
      <c r="F123" s="221" t="s">
        <v>194</v>
      </c>
      <c r="G123" s="222" t="s">
        <v>178</v>
      </c>
      <c r="H123" s="223">
        <v>38.174999999999997</v>
      </c>
      <c r="I123" s="224"/>
      <c r="J123" s="225">
        <f>ROUND(I123*H123,2)</f>
        <v>0</v>
      </c>
      <c r="K123" s="221" t="s">
        <v>146</v>
      </c>
      <c r="L123" s="70"/>
      <c r="M123" s="226" t="s">
        <v>23</v>
      </c>
      <c r="N123" s="227" t="s">
        <v>46</v>
      </c>
      <c r="O123" s="45"/>
      <c r="P123" s="228">
        <f>O123*H123</f>
        <v>0</v>
      </c>
      <c r="Q123" s="228">
        <v>0</v>
      </c>
      <c r="R123" s="228">
        <f>Q123*H123</f>
        <v>0</v>
      </c>
      <c r="S123" s="228">
        <v>0</v>
      </c>
      <c r="T123" s="229">
        <f>S123*H123</f>
        <v>0</v>
      </c>
      <c r="AR123" s="22" t="s">
        <v>147</v>
      </c>
      <c r="AT123" s="22" t="s">
        <v>142</v>
      </c>
      <c r="AU123" s="22" t="s">
        <v>85</v>
      </c>
      <c r="AY123" s="22" t="s">
        <v>140</v>
      </c>
      <c r="BE123" s="230">
        <f>IF(N123="základní",J123,0)</f>
        <v>0</v>
      </c>
      <c r="BF123" s="230">
        <f>IF(N123="snížená",J123,0)</f>
        <v>0</v>
      </c>
      <c r="BG123" s="230">
        <f>IF(N123="zákl. přenesená",J123,0)</f>
        <v>0</v>
      </c>
      <c r="BH123" s="230">
        <f>IF(N123="sníž. přenesená",J123,0)</f>
        <v>0</v>
      </c>
      <c r="BI123" s="230">
        <f>IF(N123="nulová",J123,0)</f>
        <v>0</v>
      </c>
      <c r="BJ123" s="22" t="s">
        <v>83</v>
      </c>
      <c r="BK123" s="230">
        <f>ROUND(I123*H123,2)</f>
        <v>0</v>
      </c>
      <c r="BL123" s="22" t="s">
        <v>147</v>
      </c>
      <c r="BM123" s="22" t="s">
        <v>195</v>
      </c>
    </row>
    <row r="124" s="1" customFormat="1">
      <c r="B124" s="44"/>
      <c r="C124" s="72"/>
      <c r="D124" s="231" t="s">
        <v>149</v>
      </c>
      <c r="E124" s="72"/>
      <c r="F124" s="232" t="s">
        <v>196</v>
      </c>
      <c r="G124" s="72"/>
      <c r="H124" s="72"/>
      <c r="I124" s="189"/>
      <c r="J124" s="72"/>
      <c r="K124" s="72"/>
      <c r="L124" s="70"/>
      <c r="M124" s="233"/>
      <c r="N124" s="45"/>
      <c r="O124" s="45"/>
      <c r="P124" s="45"/>
      <c r="Q124" s="45"/>
      <c r="R124" s="45"/>
      <c r="S124" s="45"/>
      <c r="T124" s="93"/>
      <c r="AT124" s="22" t="s">
        <v>149</v>
      </c>
      <c r="AU124" s="22" t="s">
        <v>85</v>
      </c>
    </row>
    <row r="125" s="11" customFormat="1">
      <c r="B125" s="234"/>
      <c r="C125" s="235"/>
      <c r="D125" s="231" t="s">
        <v>167</v>
      </c>
      <c r="E125" s="236" t="s">
        <v>23</v>
      </c>
      <c r="F125" s="237" t="s">
        <v>197</v>
      </c>
      <c r="G125" s="235"/>
      <c r="H125" s="238">
        <v>38.174999999999997</v>
      </c>
      <c r="I125" s="239"/>
      <c r="J125" s="235"/>
      <c r="K125" s="235"/>
      <c r="L125" s="240"/>
      <c r="M125" s="241"/>
      <c r="N125" s="242"/>
      <c r="O125" s="242"/>
      <c r="P125" s="242"/>
      <c r="Q125" s="242"/>
      <c r="R125" s="242"/>
      <c r="S125" s="242"/>
      <c r="T125" s="243"/>
      <c r="AT125" s="244" t="s">
        <v>167</v>
      </c>
      <c r="AU125" s="244" t="s">
        <v>85</v>
      </c>
      <c r="AV125" s="11" t="s">
        <v>85</v>
      </c>
      <c r="AW125" s="11" t="s">
        <v>38</v>
      </c>
      <c r="AX125" s="11" t="s">
        <v>75</v>
      </c>
      <c r="AY125" s="244" t="s">
        <v>140</v>
      </c>
    </row>
    <row r="126" s="12" customFormat="1">
      <c r="B126" s="245"/>
      <c r="C126" s="246"/>
      <c r="D126" s="231" t="s">
        <v>167</v>
      </c>
      <c r="E126" s="247" t="s">
        <v>23</v>
      </c>
      <c r="F126" s="248" t="s">
        <v>169</v>
      </c>
      <c r="G126" s="246"/>
      <c r="H126" s="249">
        <v>38.174999999999997</v>
      </c>
      <c r="I126" s="250"/>
      <c r="J126" s="246"/>
      <c r="K126" s="246"/>
      <c r="L126" s="251"/>
      <c r="M126" s="252"/>
      <c r="N126" s="253"/>
      <c r="O126" s="253"/>
      <c r="P126" s="253"/>
      <c r="Q126" s="253"/>
      <c r="R126" s="253"/>
      <c r="S126" s="253"/>
      <c r="T126" s="254"/>
      <c r="AT126" s="255" t="s">
        <v>167</v>
      </c>
      <c r="AU126" s="255" t="s">
        <v>85</v>
      </c>
      <c r="AV126" s="12" t="s">
        <v>147</v>
      </c>
      <c r="AW126" s="12" t="s">
        <v>38</v>
      </c>
      <c r="AX126" s="12" t="s">
        <v>83</v>
      </c>
      <c r="AY126" s="255" t="s">
        <v>140</v>
      </c>
    </row>
    <row r="127" s="1" customFormat="1" ht="51" customHeight="1">
      <c r="B127" s="44"/>
      <c r="C127" s="219" t="s">
        <v>198</v>
      </c>
      <c r="D127" s="219" t="s">
        <v>142</v>
      </c>
      <c r="E127" s="220" t="s">
        <v>199</v>
      </c>
      <c r="F127" s="221" t="s">
        <v>200</v>
      </c>
      <c r="G127" s="222" t="s">
        <v>178</v>
      </c>
      <c r="H127" s="223">
        <v>610.79999999999995</v>
      </c>
      <c r="I127" s="224"/>
      <c r="J127" s="225">
        <f>ROUND(I127*H127,2)</f>
        <v>0</v>
      </c>
      <c r="K127" s="221" t="s">
        <v>146</v>
      </c>
      <c r="L127" s="70"/>
      <c r="M127" s="226" t="s">
        <v>23</v>
      </c>
      <c r="N127" s="227" t="s">
        <v>46</v>
      </c>
      <c r="O127" s="45"/>
      <c r="P127" s="228">
        <f>O127*H127</f>
        <v>0</v>
      </c>
      <c r="Q127" s="228">
        <v>0</v>
      </c>
      <c r="R127" s="228">
        <f>Q127*H127</f>
        <v>0</v>
      </c>
      <c r="S127" s="228">
        <v>0</v>
      </c>
      <c r="T127" s="229">
        <f>S127*H127</f>
        <v>0</v>
      </c>
      <c r="AR127" s="22" t="s">
        <v>147</v>
      </c>
      <c r="AT127" s="22" t="s">
        <v>142</v>
      </c>
      <c r="AU127" s="22" t="s">
        <v>85</v>
      </c>
      <c r="AY127" s="22" t="s">
        <v>140</v>
      </c>
      <c r="BE127" s="230">
        <f>IF(N127="základní",J127,0)</f>
        <v>0</v>
      </c>
      <c r="BF127" s="230">
        <f>IF(N127="snížená",J127,0)</f>
        <v>0</v>
      </c>
      <c r="BG127" s="230">
        <f>IF(N127="zákl. přenesená",J127,0)</f>
        <v>0</v>
      </c>
      <c r="BH127" s="230">
        <f>IF(N127="sníž. přenesená",J127,0)</f>
        <v>0</v>
      </c>
      <c r="BI127" s="230">
        <f>IF(N127="nulová",J127,0)</f>
        <v>0</v>
      </c>
      <c r="BJ127" s="22" t="s">
        <v>83</v>
      </c>
      <c r="BK127" s="230">
        <f>ROUND(I127*H127,2)</f>
        <v>0</v>
      </c>
      <c r="BL127" s="22" t="s">
        <v>147</v>
      </c>
      <c r="BM127" s="22" t="s">
        <v>201</v>
      </c>
    </row>
    <row r="128" s="1" customFormat="1">
      <c r="B128" s="44"/>
      <c r="C128" s="72"/>
      <c r="D128" s="231" t="s">
        <v>149</v>
      </c>
      <c r="E128" s="72"/>
      <c r="F128" s="232" t="s">
        <v>196</v>
      </c>
      <c r="G128" s="72"/>
      <c r="H128" s="72"/>
      <c r="I128" s="189"/>
      <c r="J128" s="72"/>
      <c r="K128" s="72"/>
      <c r="L128" s="70"/>
      <c r="M128" s="233"/>
      <c r="N128" s="45"/>
      <c r="O128" s="45"/>
      <c r="P128" s="45"/>
      <c r="Q128" s="45"/>
      <c r="R128" s="45"/>
      <c r="S128" s="45"/>
      <c r="T128" s="93"/>
      <c r="AT128" s="22" t="s">
        <v>149</v>
      </c>
      <c r="AU128" s="22" t="s">
        <v>85</v>
      </c>
    </row>
    <row r="129" s="11" customFormat="1">
      <c r="B129" s="234"/>
      <c r="C129" s="235"/>
      <c r="D129" s="231" t="s">
        <v>167</v>
      </c>
      <c r="E129" s="235"/>
      <c r="F129" s="237" t="s">
        <v>202</v>
      </c>
      <c r="G129" s="235"/>
      <c r="H129" s="238">
        <v>610.79999999999995</v>
      </c>
      <c r="I129" s="239"/>
      <c r="J129" s="235"/>
      <c r="K129" s="235"/>
      <c r="L129" s="240"/>
      <c r="M129" s="241"/>
      <c r="N129" s="242"/>
      <c r="O129" s="242"/>
      <c r="P129" s="242"/>
      <c r="Q129" s="242"/>
      <c r="R129" s="242"/>
      <c r="S129" s="242"/>
      <c r="T129" s="243"/>
      <c r="AT129" s="244" t="s">
        <v>167</v>
      </c>
      <c r="AU129" s="244" t="s">
        <v>85</v>
      </c>
      <c r="AV129" s="11" t="s">
        <v>85</v>
      </c>
      <c r="AW129" s="11" t="s">
        <v>6</v>
      </c>
      <c r="AX129" s="11" t="s">
        <v>83</v>
      </c>
      <c r="AY129" s="244" t="s">
        <v>140</v>
      </c>
    </row>
    <row r="130" s="1" customFormat="1" ht="25.5" customHeight="1">
      <c r="B130" s="44"/>
      <c r="C130" s="219" t="s">
        <v>203</v>
      </c>
      <c r="D130" s="219" t="s">
        <v>142</v>
      </c>
      <c r="E130" s="220" t="s">
        <v>204</v>
      </c>
      <c r="F130" s="221" t="s">
        <v>205</v>
      </c>
      <c r="G130" s="222" t="s">
        <v>178</v>
      </c>
      <c r="H130" s="223">
        <v>38.174999999999997</v>
      </c>
      <c r="I130" s="224"/>
      <c r="J130" s="225">
        <f>ROUND(I130*H130,2)</f>
        <v>0</v>
      </c>
      <c r="K130" s="221" t="s">
        <v>146</v>
      </c>
      <c r="L130" s="70"/>
      <c r="M130" s="226" t="s">
        <v>23</v>
      </c>
      <c r="N130" s="227" t="s">
        <v>46</v>
      </c>
      <c r="O130" s="45"/>
      <c r="P130" s="228">
        <f>O130*H130</f>
        <v>0</v>
      </c>
      <c r="Q130" s="228">
        <v>0</v>
      </c>
      <c r="R130" s="228">
        <f>Q130*H130</f>
        <v>0</v>
      </c>
      <c r="S130" s="228">
        <v>0</v>
      </c>
      <c r="T130" s="229">
        <f>S130*H130</f>
        <v>0</v>
      </c>
      <c r="AR130" s="22" t="s">
        <v>147</v>
      </c>
      <c r="AT130" s="22" t="s">
        <v>142</v>
      </c>
      <c r="AU130" s="22" t="s">
        <v>85</v>
      </c>
      <c r="AY130" s="22" t="s">
        <v>140</v>
      </c>
      <c r="BE130" s="230">
        <f>IF(N130="základní",J130,0)</f>
        <v>0</v>
      </c>
      <c r="BF130" s="230">
        <f>IF(N130="snížená",J130,0)</f>
        <v>0</v>
      </c>
      <c r="BG130" s="230">
        <f>IF(N130="zákl. přenesená",J130,0)</f>
        <v>0</v>
      </c>
      <c r="BH130" s="230">
        <f>IF(N130="sníž. přenesená",J130,0)</f>
        <v>0</v>
      </c>
      <c r="BI130" s="230">
        <f>IF(N130="nulová",J130,0)</f>
        <v>0</v>
      </c>
      <c r="BJ130" s="22" t="s">
        <v>83</v>
      </c>
      <c r="BK130" s="230">
        <f>ROUND(I130*H130,2)</f>
        <v>0</v>
      </c>
      <c r="BL130" s="22" t="s">
        <v>147</v>
      </c>
      <c r="BM130" s="22" t="s">
        <v>206</v>
      </c>
    </row>
    <row r="131" s="1" customFormat="1">
      <c r="B131" s="44"/>
      <c r="C131" s="72"/>
      <c r="D131" s="231" t="s">
        <v>149</v>
      </c>
      <c r="E131" s="72"/>
      <c r="F131" s="232" t="s">
        <v>207</v>
      </c>
      <c r="G131" s="72"/>
      <c r="H131" s="72"/>
      <c r="I131" s="189"/>
      <c r="J131" s="72"/>
      <c r="K131" s="72"/>
      <c r="L131" s="70"/>
      <c r="M131" s="233"/>
      <c r="N131" s="45"/>
      <c r="O131" s="45"/>
      <c r="P131" s="45"/>
      <c r="Q131" s="45"/>
      <c r="R131" s="45"/>
      <c r="S131" s="45"/>
      <c r="T131" s="93"/>
      <c r="AT131" s="22" t="s">
        <v>149</v>
      </c>
      <c r="AU131" s="22" t="s">
        <v>85</v>
      </c>
    </row>
    <row r="132" s="1" customFormat="1" ht="16.5" customHeight="1">
      <c r="B132" s="44"/>
      <c r="C132" s="219" t="s">
        <v>208</v>
      </c>
      <c r="D132" s="219" t="s">
        <v>142</v>
      </c>
      <c r="E132" s="220" t="s">
        <v>209</v>
      </c>
      <c r="F132" s="221" t="s">
        <v>210</v>
      </c>
      <c r="G132" s="222" t="s">
        <v>178</v>
      </c>
      <c r="H132" s="223">
        <v>38.174999999999997</v>
      </c>
      <c r="I132" s="224"/>
      <c r="J132" s="225">
        <f>ROUND(I132*H132,2)</f>
        <v>0</v>
      </c>
      <c r="K132" s="221" t="s">
        <v>146</v>
      </c>
      <c r="L132" s="70"/>
      <c r="M132" s="226" t="s">
        <v>23</v>
      </c>
      <c r="N132" s="227" t="s">
        <v>46</v>
      </c>
      <c r="O132" s="45"/>
      <c r="P132" s="228">
        <f>O132*H132</f>
        <v>0</v>
      </c>
      <c r="Q132" s="228">
        <v>0</v>
      </c>
      <c r="R132" s="228">
        <f>Q132*H132</f>
        <v>0</v>
      </c>
      <c r="S132" s="228">
        <v>0</v>
      </c>
      <c r="T132" s="229">
        <f>S132*H132</f>
        <v>0</v>
      </c>
      <c r="AR132" s="22" t="s">
        <v>147</v>
      </c>
      <c r="AT132" s="22" t="s">
        <v>142</v>
      </c>
      <c r="AU132" s="22" t="s">
        <v>85</v>
      </c>
      <c r="AY132" s="22" t="s">
        <v>140</v>
      </c>
      <c r="BE132" s="230">
        <f>IF(N132="základní",J132,0)</f>
        <v>0</v>
      </c>
      <c r="BF132" s="230">
        <f>IF(N132="snížená",J132,0)</f>
        <v>0</v>
      </c>
      <c r="BG132" s="230">
        <f>IF(N132="zákl. přenesená",J132,0)</f>
        <v>0</v>
      </c>
      <c r="BH132" s="230">
        <f>IF(N132="sníž. přenesená",J132,0)</f>
        <v>0</v>
      </c>
      <c r="BI132" s="230">
        <f>IF(N132="nulová",J132,0)</f>
        <v>0</v>
      </c>
      <c r="BJ132" s="22" t="s">
        <v>83</v>
      </c>
      <c r="BK132" s="230">
        <f>ROUND(I132*H132,2)</f>
        <v>0</v>
      </c>
      <c r="BL132" s="22" t="s">
        <v>147</v>
      </c>
      <c r="BM132" s="22" t="s">
        <v>211</v>
      </c>
    </row>
    <row r="133" s="1" customFormat="1">
      <c r="B133" s="44"/>
      <c r="C133" s="72"/>
      <c r="D133" s="231" t="s">
        <v>149</v>
      </c>
      <c r="E133" s="72"/>
      <c r="F133" s="232" t="s">
        <v>212</v>
      </c>
      <c r="G133" s="72"/>
      <c r="H133" s="72"/>
      <c r="I133" s="189"/>
      <c r="J133" s="72"/>
      <c r="K133" s="72"/>
      <c r="L133" s="70"/>
      <c r="M133" s="233"/>
      <c r="N133" s="45"/>
      <c r="O133" s="45"/>
      <c r="P133" s="45"/>
      <c r="Q133" s="45"/>
      <c r="R133" s="45"/>
      <c r="S133" s="45"/>
      <c r="T133" s="93"/>
      <c r="AT133" s="22" t="s">
        <v>149</v>
      </c>
      <c r="AU133" s="22" t="s">
        <v>85</v>
      </c>
    </row>
    <row r="134" s="1" customFormat="1" ht="16.5" customHeight="1">
      <c r="B134" s="44"/>
      <c r="C134" s="219" t="s">
        <v>213</v>
      </c>
      <c r="D134" s="219" t="s">
        <v>142</v>
      </c>
      <c r="E134" s="220" t="s">
        <v>214</v>
      </c>
      <c r="F134" s="221" t="s">
        <v>215</v>
      </c>
      <c r="G134" s="222" t="s">
        <v>216</v>
      </c>
      <c r="H134" s="223">
        <v>68.715000000000003</v>
      </c>
      <c r="I134" s="224"/>
      <c r="J134" s="225">
        <f>ROUND(I134*H134,2)</f>
        <v>0</v>
      </c>
      <c r="K134" s="221" t="s">
        <v>146</v>
      </c>
      <c r="L134" s="70"/>
      <c r="M134" s="226" t="s">
        <v>23</v>
      </c>
      <c r="N134" s="227" t="s">
        <v>46</v>
      </c>
      <c r="O134" s="45"/>
      <c r="P134" s="228">
        <f>O134*H134</f>
        <v>0</v>
      </c>
      <c r="Q134" s="228">
        <v>0</v>
      </c>
      <c r="R134" s="228">
        <f>Q134*H134</f>
        <v>0</v>
      </c>
      <c r="S134" s="228">
        <v>0</v>
      </c>
      <c r="T134" s="229">
        <f>S134*H134</f>
        <v>0</v>
      </c>
      <c r="AR134" s="22" t="s">
        <v>147</v>
      </c>
      <c r="AT134" s="22" t="s">
        <v>142</v>
      </c>
      <c r="AU134" s="22" t="s">
        <v>85</v>
      </c>
      <c r="AY134" s="22" t="s">
        <v>140</v>
      </c>
      <c r="BE134" s="230">
        <f>IF(N134="základní",J134,0)</f>
        <v>0</v>
      </c>
      <c r="BF134" s="230">
        <f>IF(N134="snížená",J134,0)</f>
        <v>0</v>
      </c>
      <c r="BG134" s="230">
        <f>IF(N134="zákl. přenesená",J134,0)</f>
        <v>0</v>
      </c>
      <c r="BH134" s="230">
        <f>IF(N134="sníž. přenesená",J134,0)</f>
        <v>0</v>
      </c>
      <c r="BI134" s="230">
        <f>IF(N134="nulová",J134,0)</f>
        <v>0</v>
      </c>
      <c r="BJ134" s="22" t="s">
        <v>83</v>
      </c>
      <c r="BK134" s="230">
        <f>ROUND(I134*H134,2)</f>
        <v>0</v>
      </c>
      <c r="BL134" s="22" t="s">
        <v>147</v>
      </c>
      <c r="BM134" s="22" t="s">
        <v>217</v>
      </c>
    </row>
    <row r="135" s="1" customFormat="1">
      <c r="B135" s="44"/>
      <c r="C135" s="72"/>
      <c r="D135" s="231" t="s">
        <v>149</v>
      </c>
      <c r="E135" s="72"/>
      <c r="F135" s="232" t="s">
        <v>212</v>
      </c>
      <c r="G135" s="72"/>
      <c r="H135" s="72"/>
      <c r="I135" s="189"/>
      <c r="J135" s="72"/>
      <c r="K135" s="72"/>
      <c r="L135" s="70"/>
      <c r="M135" s="233"/>
      <c r="N135" s="45"/>
      <c r="O135" s="45"/>
      <c r="P135" s="45"/>
      <c r="Q135" s="45"/>
      <c r="R135" s="45"/>
      <c r="S135" s="45"/>
      <c r="T135" s="93"/>
      <c r="AT135" s="22" t="s">
        <v>149</v>
      </c>
      <c r="AU135" s="22" t="s">
        <v>85</v>
      </c>
    </row>
    <row r="136" s="11" customFormat="1">
      <c r="B136" s="234"/>
      <c r="C136" s="235"/>
      <c r="D136" s="231" t="s">
        <v>167</v>
      </c>
      <c r="E136" s="236" t="s">
        <v>23</v>
      </c>
      <c r="F136" s="237" t="s">
        <v>218</v>
      </c>
      <c r="G136" s="235"/>
      <c r="H136" s="238">
        <v>68.715000000000003</v>
      </c>
      <c r="I136" s="239"/>
      <c r="J136" s="235"/>
      <c r="K136" s="235"/>
      <c r="L136" s="240"/>
      <c r="M136" s="241"/>
      <c r="N136" s="242"/>
      <c r="O136" s="242"/>
      <c r="P136" s="242"/>
      <c r="Q136" s="242"/>
      <c r="R136" s="242"/>
      <c r="S136" s="242"/>
      <c r="T136" s="243"/>
      <c r="AT136" s="244" t="s">
        <v>167</v>
      </c>
      <c r="AU136" s="244" t="s">
        <v>85</v>
      </c>
      <c r="AV136" s="11" t="s">
        <v>85</v>
      </c>
      <c r="AW136" s="11" t="s">
        <v>38</v>
      </c>
      <c r="AX136" s="11" t="s">
        <v>75</v>
      </c>
      <c r="AY136" s="244" t="s">
        <v>140</v>
      </c>
    </row>
    <row r="137" s="12" customFormat="1">
      <c r="B137" s="245"/>
      <c r="C137" s="246"/>
      <c r="D137" s="231" t="s">
        <v>167</v>
      </c>
      <c r="E137" s="247" t="s">
        <v>23</v>
      </c>
      <c r="F137" s="248" t="s">
        <v>169</v>
      </c>
      <c r="G137" s="246"/>
      <c r="H137" s="249">
        <v>68.715000000000003</v>
      </c>
      <c r="I137" s="250"/>
      <c r="J137" s="246"/>
      <c r="K137" s="246"/>
      <c r="L137" s="251"/>
      <c r="M137" s="252"/>
      <c r="N137" s="253"/>
      <c r="O137" s="253"/>
      <c r="P137" s="253"/>
      <c r="Q137" s="253"/>
      <c r="R137" s="253"/>
      <c r="S137" s="253"/>
      <c r="T137" s="254"/>
      <c r="AT137" s="255" t="s">
        <v>167</v>
      </c>
      <c r="AU137" s="255" t="s">
        <v>85</v>
      </c>
      <c r="AV137" s="12" t="s">
        <v>147</v>
      </c>
      <c r="AW137" s="12" t="s">
        <v>38</v>
      </c>
      <c r="AX137" s="12" t="s">
        <v>83</v>
      </c>
      <c r="AY137" s="255" t="s">
        <v>140</v>
      </c>
    </row>
    <row r="138" s="1" customFormat="1" ht="25.5" customHeight="1">
      <c r="B138" s="44"/>
      <c r="C138" s="219" t="s">
        <v>219</v>
      </c>
      <c r="D138" s="219" t="s">
        <v>142</v>
      </c>
      <c r="E138" s="220" t="s">
        <v>220</v>
      </c>
      <c r="F138" s="221" t="s">
        <v>221</v>
      </c>
      <c r="G138" s="222" t="s">
        <v>178</v>
      </c>
      <c r="H138" s="223">
        <v>87.021000000000001</v>
      </c>
      <c r="I138" s="224"/>
      <c r="J138" s="225">
        <f>ROUND(I138*H138,2)</f>
        <v>0</v>
      </c>
      <c r="K138" s="221" t="s">
        <v>146</v>
      </c>
      <c r="L138" s="70"/>
      <c r="M138" s="226" t="s">
        <v>23</v>
      </c>
      <c r="N138" s="227" t="s">
        <v>46</v>
      </c>
      <c r="O138" s="45"/>
      <c r="P138" s="228">
        <f>O138*H138</f>
        <v>0</v>
      </c>
      <c r="Q138" s="228">
        <v>0</v>
      </c>
      <c r="R138" s="228">
        <f>Q138*H138</f>
        <v>0</v>
      </c>
      <c r="S138" s="228">
        <v>0</v>
      </c>
      <c r="T138" s="229">
        <f>S138*H138</f>
        <v>0</v>
      </c>
      <c r="AR138" s="22" t="s">
        <v>147</v>
      </c>
      <c r="AT138" s="22" t="s">
        <v>142</v>
      </c>
      <c r="AU138" s="22" t="s">
        <v>85</v>
      </c>
      <c r="AY138" s="22" t="s">
        <v>140</v>
      </c>
      <c r="BE138" s="230">
        <f>IF(N138="základní",J138,0)</f>
        <v>0</v>
      </c>
      <c r="BF138" s="230">
        <f>IF(N138="snížená",J138,0)</f>
        <v>0</v>
      </c>
      <c r="BG138" s="230">
        <f>IF(N138="zákl. přenesená",J138,0)</f>
        <v>0</v>
      </c>
      <c r="BH138" s="230">
        <f>IF(N138="sníž. přenesená",J138,0)</f>
        <v>0</v>
      </c>
      <c r="BI138" s="230">
        <f>IF(N138="nulová",J138,0)</f>
        <v>0</v>
      </c>
      <c r="BJ138" s="22" t="s">
        <v>83</v>
      </c>
      <c r="BK138" s="230">
        <f>ROUND(I138*H138,2)</f>
        <v>0</v>
      </c>
      <c r="BL138" s="22" t="s">
        <v>147</v>
      </c>
      <c r="BM138" s="22" t="s">
        <v>222</v>
      </c>
    </row>
    <row r="139" s="1" customFormat="1">
      <c r="B139" s="44"/>
      <c r="C139" s="72"/>
      <c r="D139" s="231" t="s">
        <v>149</v>
      </c>
      <c r="E139" s="72"/>
      <c r="F139" s="232" t="s">
        <v>223</v>
      </c>
      <c r="G139" s="72"/>
      <c r="H139" s="72"/>
      <c r="I139" s="189"/>
      <c r="J139" s="72"/>
      <c r="K139" s="72"/>
      <c r="L139" s="70"/>
      <c r="M139" s="233"/>
      <c r="N139" s="45"/>
      <c r="O139" s="45"/>
      <c r="P139" s="45"/>
      <c r="Q139" s="45"/>
      <c r="R139" s="45"/>
      <c r="S139" s="45"/>
      <c r="T139" s="93"/>
      <c r="AT139" s="22" t="s">
        <v>149</v>
      </c>
      <c r="AU139" s="22" t="s">
        <v>85</v>
      </c>
    </row>
    <row r="140" s="11" customFormat="1">
      <c r="B140" s="234"/>
      <c r="C140" s="235"/>
      <c r="D140" s="231" t="s">
        <v>167</v>
      </c>
      <c r="E140" s="236" t="s">
        <v>23</v>
      </c>
      <c r="F140" s="237" t="s">
        <v>224</v>
      </c>
      <c r="G140" s="235"/>
      <c r="H140" s="238">
        <v>87.021000000000001</v>
      </c>
      <c r="I140" s="239"/>
      <c r="J140" s="235"/>
      <c r="K140" s="235"/>
      <c r="L140" s="240"/>
      <c r="M140" s="241"/>
      <c r="N140" s="242"/>
      <c r="O140" s="242"/>
      <c r="P140" s="242"/>
      <c r="Q140" s="242"/>
      <c r="R140" s="242"/>
      <c r="S140" s="242"/>
      <c r="T140" s="243"/>
      <c r="AT140" s="244" t="s">
        <v>167</v>
      </c>
      <c r="AU140" s="244" t="s">
        <v>85</v>
      </c>
      <c r="AV140" s="11" t="s">
        <v>85</v>
      </c>
      <c r="AW140" s="11" t="s">
        <v>38</v>
      </c>
      <c r="AX140" s="11" t="s">
        <v>75</v>
      </c>
      <c r="AY140" s="244" t="s">
        <v>140</v>
      </c>
    </row>
    <row r="141" s="12" customFormat="1">
      <c r="B141" s="245"/>
      <c r="C141" s="246"/>
      <c r="D141" s="231" t="s">
        <v>167</v>
      </c>
      <c r="E141" s="247" t="s">
        <v>23</v>
      </c>
      <c r="F141" s="248" t="s">
        <v>169</v>
      </c>
      <c r="G141" s="246"/>
      <c r="H141" s="249">
        <v>87.021000000000001</v>
      </c>
      <c r="I141" s="250"/>
      <c r="J141" s="246"/>
      <c r="K141" s="246"/>
      <c r="L141" s="251"/>
      <c r="M141" s="252"/>
      <c r="N141" s="253"/>
      <c r="O141" s="253"/>
      <c r="P141" s="253"/>
      <c r="Q141" s="253"/>
      <c r="R141" s="253"/>
      <c r="S141" s="253"/>
      <c r="T141" s="254"/>
      <c r="AT141" s="255" t="s">
        <v>167</v>
      </c>
      <c r="AU141" s="255" t="s">
        <v>85</v>
      </c>
      <c r="AV141" s="12" t="s">
        <v>147</v>
      </c>
      <c r="AW141" s="12" t="s">
        <v>38</v>
      </c>
      <c r="AX141" s="12" t="s">
        <v>83</v>
      </c>
      <c r="AY141" s="255" t="s">
        <v>140</v>
      </c>
    </row>
    <row r="142" s="1" customFormat="1" ht="16.5" customHeight="1">
      <c r="B142" s="44"/>
      <c r="C142" s="219" t="s">
        <v>10</v>
      </c>
      <c r="D142" s="219" t="s">
        <v>142</v>
      </c>
      <c r="E142" s="220" t="s">
        <v>225</v>
      </c>
      <c r="F142" s="221" t="s">
        <v>226</v>
      </c>
      <c r="G142" s="222" t="s">
        <v>164</v>
      </c>
      <c r="H142" s="223">
        <v>32.465000000000003</v>
      </c>
      <c r="I142" s="224"/>
      <c r="J142" s="225">
        <f>ROUND(I142*H142,2)</f>
        <v>0</v>
      </c>
      <c r="K142" s="221" t="s">
        <v>146</v>
      </c>
      <c r="L142" s="70"/>
      <c r="M142" s="226" t="s">
        <v>23</v>
      </c>
      <c r="N142" s="227" t="s">
        <v>46</v>
      </c>
      <c r="O142" s="45"/>
      <c r="P142" s="228">
        <f>O142*H142</f>
        <v>0</v>
      </c>
      <c r="Q142" s="228">
        <v>0</v>
      </c>
      <c r="R142" s="228">
        <f>Q142*H142</f>
        <v>0</v>
      </c>
      <c r="S142" s="228">
        <v>0</v>
      </c>
      <c r="T142" s="229">
        <f>S142*H142</f>
        <v>0</v>
      </c>
      <c r="AR142" s="22" t="s">
        <v>147</v>
      </c>
      <c r="AT142" s="22" t="s">
        <v>142</v>
      </c>
      <c r="AU142" s="22" t="s">
        <v>85</v>
      </c>
      <c r="AY142" s="22" t="s">
        <v>140</v>
      </c>
      <c r="BE142" s="230">
        <f>IF(N142="základní",J142,0)</f>
        <v>0</v>
      </c>
      <c r="BF142" s="230">
        <f>IF(N142="snížená",J142,0)</f>
        <v>0</v>
      </c>
      <c r="BG142" s="230">
        <f>IF(N142="zákl. přenesená",J142,0)</f>
        <v>0</v>
      </c>
      <c r="BH142" s="230">
        <f>IF(N142="sníž. přenesená",J142,0)</f>
        <v>0</v>
      </c>
      <c r="BI142" s="230">
        <f>IF(N142="nulová",J142,0)</f>
        <v>0</v>
      </c>
      <c r="BJ142" s="22" t="s">
        <v>83</v>
      </c>
      <c r="BK142" s="230">
        <f>ROUND(I142*H142,2)</f>
        <v>0</v>
      </c>
      <c r="BL142" s="22" t="s">
        <v>147</v>
      </c>
      <c r="BM142" s="22" t="s">
        <v>227</v>
      </c>
    </row>
    <row r="143" s="1" customFormat="1">
      <c r="B143" s="44"/>
      <c r="C143" s="72"/>
      <c r="D143" s="231" t="s">
        <v>149</v>
      </c>
      <c r="E143" s="72"/>
      <c r="F143" s="232" t="s">
        <v>228</v>
      </c>
      <c r="G143" s="72"/>
      <c r="H143" s="72"/>
      <c r="I143" s="189"/>
      <c r="J143" s="72"/>
      <c r="K143" s="72"/>
      <c r="L143" s="70"/>
      <c r="M143" s="233"/>
      <c r="N143" s="45"/>
      <c r="O143" s="45"/>
      <c r="P143" s="45"/>
      <c r="Q143" s="45"/>
      <c r="R143" s="45"/>
      <c r="S143" s="45"/>
      <c r="T143" s="93"/>
      <c r="AT143" s="22" t="s">
        <v>149</v>
      </c>
      <c r="AU143" s="22" t="s">
        <v>85</v>
      </c>
    </row>
    <row r="144" s="11" customFormat="1">
      <c r="B144" s="234"/>
      <c r="C144" s="235"/>
      <c r="D144" s="231" t="s">
        <v>167</v>
      </c>
      <c r="E144" s="236" t="s">
        <v>23</v>
      </c>
      <c r="F144" s="237" t="s">
        <v>229</v>
      </c>
      <c r="G144" s="235"/>
      <c r="H144" s="238">
        <v>32.465000000000003</v>
      </c>
      <c r="I144" s="239"/>
      <c r="J144" s="235"/>
      <c r="K144" s="235"/>
      <c r="L144" s="240"/>
      <c r="M144" s="241"/>
      <c r="N144" s="242"/>
      <c r="O144" s="242"/>
      <c r="P144" s="242"/>
      <c r="Q144" s="242"/>
      <c r="R144" s="242"/>
      <c r="S144" s="242"/>
      <c r="T144" s="243"/>
      <c r="AT144" s="244" t="s">
        <v>167</v>
      </c>
      <c r="AU144" s="244" t="s">
        <v>85</v>
      </c>
      <c r="AV144" s="11" t="s">
        <v>85</v>
      </c>
      <c r="AW144" s="11" t="s">
        <v>38</v>
      </c>
      <c r="AX144" s="11" t="s">
        <v>75</v>
      </c>
      <c r="AY144" s="244" t="s">
        <v>140</v>
      </c>
    </row>
    <row r="145" s="12" customFormat="1">
      <c r="B145" s="245"/>
      <c r="C145" s="246"/>
      <c r="D145" s="231" t="s">
        <v>167</v>
      </c>
      <c r="E145" s="247" t="s">
        <v>23</v>
      </c>
      <c r="F145" s="248" t="s">
        <v>169</v>
      </c>
      <c r="G145" s="246"/>
      <c r="H145" s="249">
        <v>32.465000000000003</v>
      </c>
      <c r="I145" s="250"/>
      <c r="J145" s="246"/>
      <c r="K145" s="246"/>
      <c r="L145" s="251"/>
      <c r="M145" s="252"/>
      <c r="N145" s="253"/>
      <c r="O145" s="253"/>
      <c r="P145" s="253"/>
      <c r="Q145" s="253"/>
      <c r="R145" s="253"/>
      <c r="S145" s="253"/>
      <c r="T145" s="254"/>
      <c r="AT145" s="255" t="s">
        <v>167</v>
      </c>
      <c r="AU145" s="255" t="s">
        <v>85</v>
      </c>
      <c r="AV145" s="12" t="s">
        <v>147</v>
      </c>
      <c r="AW145" s="12" t="s">
        <v>38</v>
      </c>
      <c r="AX145" s="12" t="s">
        <v>83</v>
      </c>
      <c r="AY145" s="255" t="s">
        <v>140</v>
      </c>
    </row>
    <row r="146" s="1" customFormat="1" ht="16.5" customHeight="1">
      <c r="B146" s="44"/>
      <c r="C146" s="256" t="s">
        <v>230</v>
      </c>
      <c r="D146" s="256" t="s">
        <v>231</v>
      </c>
      <c r="E146" s="257" t="s">
        <v>232</v>
      </c>
      <c r="F146" s="258" t="s">
        <v>233</v>
      </c>
      <c r="G146" s="259" t="s">
        <v>234</v>
      </c>
      <c r="H146" s="260">
        <v>0.97399999999999998</v>
      </c>
      <c r="I146" s="261"/>
      <c r="J146" s="262">
        <f>ROUND(I146*H146,2)</f>
        <v>0</v>
      </c>
      <c r="K146" s="258" t="s">
        <v>146</v>
      </c>
      <c r="L146" s="263"/>
      <c r="M146" s="264" t="s">
        <v>23</v>
      </c>
      <c r="N146" s="265" t="s">
        <v>46</v>
      </c>
      <c r="O146" s="45"/>
      <c r="P146" s="228">
        <f>O146*H146</f>
        <v>0</v>
      </c>
      <c r="Q146" s="228">
        <v>0.001</v>
      </c>
      <c r="R146" s="228">
        <f>Q146*H146</f>
        <v>0.00097400000000000004</v>
      </c>
      <c r="S146" s="228">
        <v>0</v>
      </c>
      <c r="T146" s="229">
        <f>S146*H146</f>
        <v>0</v>
      </c>
      <c r="AR146" s="22" t="s">
        <v>188</v>
      </c>
      <c r="AT146" s="22" t="s">
        <v>231</v>
      </c>
      <c r="AU146" s="22" t="s">
        <v>85</v>
      </c>
      <c r="AY146" s="22" t="s">
        <v>140</v>
      </c>
      <c r="BE146" s="230">
        <f>IF(N146="základní",J146,0)</f>
        <v>0</v>
      </c>
      <c r="BF146" s="230">
        <f>IF(N146="snížená",J146,0)</f>
        <v>0</v>
      </c>
      <c r="BG146" s="230">
        <f>IF(N146="zákl. přenesená",J146,0)</f>
        <v>0</v>
      </c>
      <c r="BH146" s="230">
        <f>IF(N146="sníž. přenesená",J146,0)</f>
        <v>0</v>
      </c>
      <c r="BI146" s="230">
        <f>IF(N146="nulová",J146,0)</f>
        <v>0</v>
      </c>
      <c r="BJ146" s="22" t="s">
        <v>83</v>
      </c>
      <c r="BK146" s="230">
        <f>ROUND(I146*H146,2)</f>
        <v>0</v>
      </c>
      <c r="BL146" s="22" t="s">
        <v>147</v>
      </c>
      <c r="BM146" s="22" t="s">
        <v>235</v>
      </c>
    </row>
    <row r="147" s="11" customFormat="1">
      <c r="B147" s="234"/>
      <c r="C147" s="235"/>
      <c r="D147" s="231" t="s">
        <v>167</v>
      </c>
      <c r="E147" s="235"/>
      <c r="F147" s="237" t="s">
        <v>236</v>
      </c>
      <c r="G147" s="235"/>
      <c r="H147" s="238">
        <v>0.97399999999999998</v>
      </c>
      <c r="I147" s="239"/>
      <c r="J147" s="235"/>
      <c r="K147" s="235"/>
      <c r="L147" s="240"/>
      <c r="M147" s="241"/>
      <c r="N147" s="242"/>
      <c r="O147" s="242"/>
      <c r="P147" s="242"/>
      <c r="Q147" s="242"/>
      <c r="R147" s="242"/>
      <c r="S147" s="242"/>
      <c r="T147" s="243"/>
      <c r="AT147" s="244" t="s">
        <v>167</v>
      </c>
      <c r="AU147" s="244" t="s">
        <v>85</v>
      </c>
      <c r="AV147" s="11" t="s">
        <v>85</v>
      </c>
      <c r="AW147" s="11" t="s">
        <v>6</v>
      </c>
      <c r="AX147" s="11" t="s">
        <v>83</v>
      </c>
      <c r="AY147" s="244" t="s">
        <v>140</v>
      </c>
    </row>
    <row r="148" s="1" customFormat="1" ht="16.5" customHeight="1">
      <c r="B148" s="44"/>
      <c r="C148" s="219" t="s">
        <v>237</v>
      </c>
      <c r="D148" s="219" t="s">
        <v>142</v>
      </c>
      <c r="E148" s="220" t="s">
        <v>238</v>
      </c>
      <c r="F148" s="221" t="s">
        <v>239</v>
      </c>
      <c r="G148" s="222" t="s">
        <v>240</v>
      </c>
      <c r="H148" s="223">
        <v>1</v>
      </c>
      <c r="I148" s="224"/>
      <c r="J148" s="225">
        <f>ROUND(I148*H148,2)</f>
        <v>0</v>
      </c>
      <c r="K148" s="221" t="s">
        <v>23</v>
      </c>
      <c r="L148" s="70"/>
      <c r="M148" s="226" t="s">
        <v>23</v>
      </c>
      <c r="N148" s="227" t="s">
        <v>46</v>
      </c>
      <c r="O148" s="45"/>
      <c r="P148" s="228">
        <f>O148*H148</f>
        <v>0</v>
      </c>
      <c r="Q148" s="228">
        <v>0</v>
      </c>
      <c r="R148" s="228">
        <f>Q148*H148</f>
        <v>0</v>
      </c>
      <c r="S148" s="228">
        <v>0</v>
      </c>
      <c r="T148" s="229">
        <f>S148*H148</f>
        <v>0</v>
      </c>
      <c r="AR148" s="22" t="s">
        <v>147</v>
      </c>
      <c r="AT148" s="22" t="s">
        <v>142</v>
      </c>
      <c r="AU148" s="22" t="s">
        <v>85</v>
      </c>
      <c r="AY148" s="22" t="s">
        <v>140</v>
      </c>
      <c r="BE148" s="230">
        <f>IF(N148="základní",J148,0)</f>
        <v>0</v>
      </c>
      <c r="BF148" s="230">
        <f>IF(N148="snížená",J148,0)</f>
        <v>0</v>
      </c>
      <c r="BG148" s="230">
        <f>IF(N148="zákl. přenesená",J148,0)</f>
        <v>0</v>
      </c>
      <c r="BH148" s="230">
        <f>IF(N148="sníž. přenesená",J148,0)</f>
        <v>0</v>
      </c>
      <c r="BI148" s="230">
        <f>IF(N148="nulová",J148,0)</f>
        <v>0</v>
      </c>
      <c r="BJ148" s="22" t="s">
        <v>83</v>
      </c>
      <c r="BK148" s="230">
        <f>ROUND(I148*H148,2)</f>
        <v>0</v>
      </c>
      <c r="BL148" s="22" t="s">
        <v>147</v>
      </c>
      <c r="BM148" s="22" t="s">
        <v>241</v>
      </c>
    </row>
    <row r="149" s="11" customFormat="1">
      <c r="B149" s="234"/>
      <c r="C149" s="235"/>
      <c r="D149" s="231" t="s">
        <v>167</v>
      </c>
      <c r="E149" s="236" t="s">
        <v>23</v>
      </c>
      <c r="F149" s="237" t="s">
        <v>83</v>
      </c>
      <c r="G149" s="235"/>
      <c r="H149" s="238">
        <v>1</v>
      </c>
      <c r="I149" s="239"/>
      <c r="J149" s="235"/>
      <c r="K149" s="235"/>
      <c r="L149" s="240"/>
      <c r="M149" s="241"/>
      <c r="N149" s="242"/>
      <c r="O149" s="242"/>
      <c r="P149" s="242"/>
      <c r="Q149" s="242"/>
      <c r="R149" s="242"/>
      <c r="S149" s="242"/>
      <c r="T149" s="243"/>
      <c r="AT149" s="244" t="s">
        <v>167</v>
      </c>
      <c r="AU149" s="244" t="s">
        <v>85</v>
      </c>
      <c r="AV149" s="11" t="s">
        <v>85</v>
      </c>
      <c r="AW149" s="11" t="s">
        <v>38</v>
      </c>
      <c r="AX149" s="11" t="s">
        <v>75</v>
      </c>
      <c r="AY149" s="244" t="s">
        <v>140</v>
      </c>
    </row>
    <row r="150" s="12" customFormat="1">
      <c r="B150" s="245"/>
      <c r="C150" s="246"/>
      <c r="D150" s="231" t="s">
        <v>167</v>
      </c>
      <c r="E150" s="247" t="s">
        <v>23</v>
      </c>
      <c r="F150" s="248" t="s">
        <v>169</v>
      </c>
      <c r="G150" s="246"/>
      <c r="H150" s="249">
        <v>1</v>
      </c>
      <c r="I150" s="250"/>
      <c r="J150" s="246"/>
      <c r="K150" s="246"/>
      <c r="L150" s="251"/>
      <c r="M150" s="252"/>
      <c r="N150" s="253"/>
      <c r="O150" s="253"/>
      <c r="P150" s="253"/>
      <c r="Q150" s="253"/>
      <c r="R150" s="253"/>
      <c r="S150" s="253"/>
      <c r="T150" s="254"/>
      <c r="AT150" s="255" t="s">
        <v>167</v>
      </c>
      <c r="AU150" s="255" t="s">
        <v>85</v>
      </c>
      <c r="AV150" s="12" t="s">
        <v>147</v>
      </c>
      <c r="AW150" s="12" t="s">
        <v>38</v>
      </c>
      <c r="AX150" s="12" t="s">
        <v>83</v>
      </c>
      <c r="AY150" s="255" t="s">
        <v>140</v>
      </c>
    </row>
    <row r="151" s="10" customFormat="1" ht="29.88" customHeight="1">
      <c r="B151" s="203"/>
      <c r="C151" s="204"/>
      <c r="D151" s="205" t="s">
        <v>74</v>
      </c>
      <c r="E151" s="217" t="s">
        <v>85</v>
      </c>
      <c r="F151" s="217" t="s">
        <v>242</v>
      </c>
      <c r="G151" s="204"/>
      <c r="H151" s="204"/>
      <c r="I151" s="207"/>
      <c r="J151" s="218">
        <f>BK151</f>
        <v>0</v>
      </c>
      <c r="K151" s="204"/>
      <c r="L151" s="209"/>
      <c r="M151" s="210"/>
      <c r="N151" s="211"/>
      <c r="O151" s="211"/>
      <c r="P151" s="212">
        <f>SUM(P152:P176)</f>
        <v>0</v>
      </c>
      <c r="Q151" s="211"/>
      <c r="R151" s="212">
        <f>SUM(R152:R176)</f>
        <v>45.088217849999999</v>
      </c>
      <c r="S151" s="211"/>
      <c r="T151" s="213">
        <f>SUM(T152:T176)</f>
        <v>0</v>
      </c>
      <c r="AR151" s="214" t="s">
        <v>83</v>
      </c>
      <c r="AT151" s="215" t="s">
        <v>74</v>
      </c>
      <c r="AU151" s="215" t="s">
        <v>83</v>
      </c>
      <c r="AY151" s="214" t="s">
        <v>140</v>
      </c>
      <c r="BK151" s="216">
        <f>SUM(BK152:BK176)</f>
        <v>0</v>
      </c>
    </row>
    <row r="152" s="1" customFormat="1" ht="25.5" customHeight="1">
      <c r="B152" s="44"/>
      <c r="C152" s="219" t="s">
        <v>243</v>
      </c>
      <c r="D152" s="219" t="s">
        <v>142</v>
      </c>
      <c r="E152" s="220" t="s">
        <v>244</v>
      </c>
      <c r="F152" s="221" t="s">
        <v>245</v>
      </c>
      <c r="G152" s="222" t="s">
        <v>178</v>
      </c>
      <c r="H152" s="223">
        <v>5.4720000000000004</v>
      </c>
      <c r="I152" s="224"/>
      <c r="J152" s="225">
        <f>ROUND(I152*H152,2)</f>
        <v>0</v>
      </c>
      <c r="K152" s="221" t="s">
        <v>146</v>
      </c>
      <c r="L152" s="70"/>
      <c r="M152" s="226" t="s">
        <v>23</v>
      </c>
      <c r="N152" s="227" t="s">
        <v>46</v>
      </c>
      <c r="O152" s="45"/>
      <c r="P152" s="228">
        <f>O152*H152</f>
        <v>0</v>
      </c>
      <c r="Q152" s="228">
        <v>2.45329</v>
      </c>
      <c r="R152" s="228">
        <f>Q152*H152</f>
        <v>13.424402880000001</v>
      </c>
      <c r="S152" s="228">
        <v>0</v>
      </c>
      <c r="T152" s="229">
        <f>S152*H152</f>
        <v>0</v>
      </c>
      <c r="AR152" s="22" t="s">
        <v>147</v>
      </c>
      <c r="AT152" s="22" t="s">
        <v>142</v>
      </c>
      <c r="AU152" s="22" t="s">
        <v>85</v>
      </c>
      <c r="AY152" s="22" t="s">
        <v>140</v>
      </c>
      <c r="BE152" s="230">
        <f>IF(N152="základní",J152,0)</f>
        <v>0</v>
      </c>
      <c r="BF152" s="230">
        <f>IF(N152="snížená",J152,0)</f>
        <v>0</v>
      </c>
      <c r="BG152" s="230">
        <f>IF(N152="zákl. přenesená",J152,0)</f>
        <v>0</v>
      </c>
      <c r="BH152" s="230">
        <f>IF(N152="sníž. přenesená",J152,0)</f>
        <v>0</v>
      </c>
      <c r="BI152" s="230">
        <f>IF(N152="nulová",J152,0)</f>
        <v>0</v>
      </c>
      <c r="BJ152" s="22" t="s">
        <v>83</v>
      </c>
      <c r="BK152" s="230">
        <f>ROUND(I152*H152,2)</f>
        <v>0</v>
      </c>
      <c r="BL152" s="22" t="s">
        <v>147</v>
      </c>
      <c r="BM152" s="22" t="s">
        <v>246</v>
      </c>
    </row>
    <row r="153" s="1" customFormat="1">
      <c r="B153" s="44"/>
      <c r="C153" s="72"/>
      <c r="D153" s="231" t="s">
        <v>149</v>
      </c>
      <c r="E153" s="72"/>
      <c r="F153" s="232" t="s">
        <v>247</v>
      </c>
      <c r="G153" s="72"/>
      <c r="H153" s="72"/>
      <c r="I153" s="189"/>
      <c r="J153" s="72"/>
      <c r="K153" s="72"/>
      <c r="L153" s="70"/>
      <c r="M153" s="233"/>
      <c r="N153" s="45"/>
      <c r="O153" s="45"/>
      <c r="P153" s="45"/>
      <c r="Q153" s="45"/>
      <c r="R153" s="45"/>
      <c r="S153" s="45"/>
      <c r="T153" s="93"/>
      <c r="AT153" s="22" t="s">
        <v>149</v>
      </c>
      <c r="AU153" s="22" t="s">
        <v>85</v>
      </c>
    </row>
    <row r="154" s="11" customFormat="1">
      <c r="B154" s="234"/>
      <c r="C154" s="235"/>
      <c r="D154" s="231" t="s">
        <v>167</v>
      </c>
      <c r="E154" s="236" t="s">
        <v>23</v>
      </c>
      <c r="F154" s="237" t="s">
        <v>248</v>
      </c>
      <c r="G154" s="235"/>
      <c r="H154" s="238">
        <v>5.4720000000000004</v>
      </c>
      <c r="I154" s="239"/>
      <c r="J154" s="235"/>
      <c r="K154" s="235"/>
      <c r="L154" s="240"/>
      <c r="M154" s="241"/>
      <c r="N154" s="242"/>
      <c r="O154" s="242"/>
      <c r="P154" s="242"/>
      <c r="Q154" s="242"/>
      <c r="R154" s="242"/>
      <c r="S154" s="242"/>
      <c r="T154" s="243"/>
      <c r="AT154" s="244" t="s">
        <v>167</v>
      </c>
      <c r="AU154" s="244" t="s">
        <v>85</v>
      </c>
      <c r="AV154" s="11" t="s">
        <v>85</v>
      </c>
      <c r="AW154" s="11" t="s">
        <v>38</v>
      </c>
      <c r="AX154" s="11" t="s">
        <v>75</v>
      </c>
      <c r="AY154" s="244" t="s">
        <v>140</v>
      </c>
    </row>
    <row r="155" s="12" customFormat="1">
      <c r="B155" s="245"/>
      <c r="C155" s="246"/>
      <c r="D155" s="231" t="s">
        <v>167</v>
      </c>
      <c r="E155" s="247" t="s">
        <v>23</v>
      </c>
      <c r="F155" s="248" t="s">
        <v>169</v>
      </c>
      <c r="G155" s="246"/>
      <c r="H155" s="249">
        <v>5.4720000000000004</v>
      </c>
      <c r="I155" s="250"/>
      <c r="J155" s="246"/>
      <c r="K155" s="246"/>
      <c r="L155" s="251"/>
      <c r="M155" s="252"/>
      <c r="N155" s="253"/>
      <c r="O155" s="253"/>
      <c r="P155" s="253"/>
      <c r="Q155" s="253"/>
      <c r="R155" s="253"/>
      <c r="S155" s="253"/>
      <c r="T155" s="254"/>
      <c r="AT155" s="255" t="s">
        <v>167</v>
      </c>
      <c r="AU155" s="255" t="s">
        <v>85</v>
      </c>
      <c r="AV155" s="12" t="s">
        <v>147</v>
      </c>
      <c r="AW155" s="12" t="s">
        <v>38</v>
      </c>
      <c r="AX155" s="12" t="s">
        <v>83</v>
      </c>
      <c r="AY155" s="255" t="s">
        <v>140</v>
      </c>
    </row>
    <row r="156" s="1" customFormat="1" ht="38.25" customHeight="1">
      <c r="B156" s="44"/>
      <c r="C156" s="219" t="s">
        <v>249</v>
      </c>
      <c r="D156" s="219" t="s">
        <v>142</v>
      </c>
      <c r="E156" s="220" t="s">
        <v>250</v>
      </c>
      <c r="F156" s="221" t="s">
        <v>251</v>
      </c>
      <c r="G156" s="222" t="s">
        <v>164</v>
      </c>
      <c r="H156" s="223">
        <v>18.239999999999998</v>
      </c>
      <c r="I156" s="224"/>
      <c r="J156" s="225">
        <f>ROUND(I156*H156,2)</f>
        <v>0</v>
      </c>
      <c r="K156" s="221" t="s">
        <v>146</v>
      </c>
      <c r="L156" s="70"/>
      <c r="M156" s="226" t="s">
        <v>23</v>
      </c>
      <c r="N156" s="227" t="s">
        <v>46</v>
      </c>
      <c r="O156" s="45"/>
      <c r="P156" s="228">
        <f>O156*H156</f>
        <v>0</v>
      </c>
      <c r="Q156" s="228">
        <v>0.0010300000000000001</v>
      </c>
      <c r="R156" s="228">
        <f>Q156*H156</f>
        <v>0.0187872</v>
      </c>
      <c r="S156" s="228">
        <v>0</v>
      </c>
      <c r="T156" s="229">
        <f>S156*H156</f>
        <v>0</v>
      </c>
      <c r="AR156" s="22" t="s">
        <v>147</v>
      </c>
      <c r="AT156" s="22" t="s">
        <v>142</v>
      </c>
      <c r="AU156" s="22" t="s">
        <v>85</v>
      </c>
      <c r="AY156" s="22" t="s">
        <v>140</v>
      </c>
      <c r="BE156" s="230">
        <f>IF(N156="základní",J156,0)</f>
        <v>0</v>
      </c>
      <c r="BF156" s="230">
        <f>IF(N156="snížená",J156,0)</f>
        <v>0</v>
      </c>
      <c r="BG156" s="230">
        <f>IF(N156="zákl. přenesená",J156,0)</f>
        <v>0</v>
      </c>
      <c r="BH156" s="230">
        <f>IF(N156="sníž. přenesená",J156,0)</f>
        <v>0</v>
      </c>
      <c r="BI156" s="230">
        <f>IF(N156="nulová",J156,0)</f>
        <v>0</v>
      </c>
      <c r="BJ156" s="22" t="s">
        <v>83</v>
      </c>
      <c r="BK156" s="230">
        <f>ROUND(I156*H156,2)</f>
        <v>0</v>
      </c>
      <c r="BL156" s="22" t="s">
        <v>147</v>
      </c>
      <c r="BM156" s="22" t="s">
        <v>252</v>
      </c>
    </row>
    <row r="157" s="11" customFormat="1">
      <c r="B157" s="234"/>
      <c r="C157" s="235"/>
      <c r="D157" s="231" t="s">
        <v>167</v>
      </c>
      <c r="E157" s="236" t="s">
        <v>23</v>
      </c>
      <c r="F157" s="237" t="s">
        <v>253</v>
      </c>
      <c r="G157" s="235"/>
      <c r="H157" s="238">
        <v>18.239999999999998</v>
      </c>
      <c r="I157" s="239"/>
      <c r="J157" s="235"/>
      <c r="K157" s="235"/>
      <c r="L157" s="240"/>
      <c r="M157" s="241"/>
      <c r="N157" s="242"/>
      <c r="O157" s="242"/>
      <c r="P157" s="242"/>
      <c r="Q157" s="242"/>
      <c r="R157" s="242"/>
      <c r="S157" s="242"/>
      <c r="T157" s="243"/>
      <c r="AT157" s="244" t="s">
        <v>167</v>
      </c>
      <c r="AU157" s="244" t="s">
        <v>85</v>
      </c>
      <c r="AV157" s="11" t="s">
        <v>85</v>
      </c>
      <c r="AW157" s="11" t="s">
        <v>38</v>
      </c>
      <c r="AX157" s="11" t="s">
        <v>75</v>
      </c>
      <c r="AY157" s="244" t="s">
        <v>140</v>
      </c>
    </row>
    <row r="158" s="12" customFormat="1">
      <c r="B158" s="245"/>
      <c r="C158" s="246"/>
      <c r="D158" s="231" t="s">
        <v>167</v>
      </c>
      <c r="E158" s="247" t="s">
        <v>23</v>
      </c>
      <c r="F158" s="248" t="s">
        <v>169</v>
      </c>
      <c r="G158" s="246"/>
      <c r="H158" s="249">
        <v>18.239999999999998</v>
      </c>
      <c r="I158" s="250"/>
      <c r="J158" s="246"/>
      <c r="K158" s="246"/>
      <c r="L158" s="251"/>
      <c r="M158" s="252"/>
      <c r="N158" s="253"/>
      <c r="O158" s="253"/>
      <c r="P158" s="253"/>
      <c r="Q158" s="253"/>
      <c r="R158" s="253"/>
      <c r="S158" s="253"/>
      <c r="T158" s="254"/>
      <c r="AT158" s="255" t="s">
        <v>167</v>
      </c>
      <c r="AU158" s="255" t="s">
        <v>85</v>
      </c>
      <c r="AV158" s="12" t="s">
        <v>147</v>
      </c>
      <c r="AW158" s="12" t="s">
        <v>38</v>
      </c>
      <c r="AX158" s="12" t="s">
        <v>83</v>
      </c>
      <c r="AY158" s="255" t="s">
        <v>140</v>
      </c>
    </row>
    <row r="159" s="1" customFormat="1" ht="38.25" customHeight="1">
      <c r="B159" s="44"/>
      <c r="C159" s="219" t="s">
        <v>254</v>
      </c>
      <c r="D159" s="219" t="s">
        <v>142</v>
      </c>
      <c r="E159" s="220" t="s">
        <v>255</v>
      </c>
      <c r="F159" s="221" t="s">
        <v>256</v>
      </c>
      <c r="G159" s="222" t="s">
        <v>164</v>
      </c>
      <c r="H159" s="223">
        <v>18.239999999999998</v>
      </c>
      <c r="I159" s="224"/>
      <c r="J159" s="225">
        <f>ROUND(I159*H159,2)</f>
        <v>0</v>
      </c>
      <c r="K159" s="221" t="s">
        <v>146</v>
      </c>
      <c r="L159" s="70"/>
      <c r="M159" s="226" t="s">
        <v>23</v>
      </c>
      <c r="N159" s="227" t="s">
        <v>46</v>
      </c>
      <c r="O159" s="45"/>
      <c r="P159" s="228">
        <f>O159*H159</f>
        <v>0</v>
      </c>
      <c r="Q159" s="228">
        <v>0</v>
      </c>
      <c r="R159" s="228">
        <f>Q159*H159</f>
        <v>0</v>
      </c>
      <c r="S159" s="228">
        <v>0</v>
      </c>
      <c r="T159" s="229">
        <f>S159*H159</f>
        <v>0</v>
      </c>
      <c r="AR159" s="22" t="s">
        <v>147</v>
      </c>
      <c r="AT159" s="22" t="s">
        <v>142</v>
      </c>
      <c r="AU159" s="22" t="s">
        <v>85</v>
      </c>
      <c r="AY159" s="22" t="s">
        <v>140</v>
      </c>
      <c r="BE159" s="230">
        <f>IF(N159="základní",J159,0)</f>
        <v>0</v>
      </c>
      <c r="BF159" s="230">
        <f>IF(N159="snížená",J159,0)</f>
        <v>0</v>
      </c>
      <c r="BG159" s="230">
        <f>IF(N159="zákl. přenesená",J159,0)</f>
        <v>0</v>
      </c>
      <c r="BH159" s="230">
        <f>IF(N159="sníž. přenesená",J159,0)</f>
        <v>0</v>
      </c>
      <c r="BI159" s="230">
        <f>IF(N159="nulová",J159,0)</f>
        <v>0</v>
      </c>
      <c r="BJ159" s="22" t="s">
        <v>83</v>
      </c>
      <c r="BK159" s="230">
        <f>ROUND(I159*H159,2)</f>
        <v>0</v>
      </c>
      <c r="BL159" s="22" t="s">
        <v>147</v>
      </c>
      <c r="BM159" s="22" t="s">
        <v>257</v>
      </c>
    </row>
    <row r="160" s="1" customFormat="1" ht="16.5" customHeight="1">
      <c r="B160" s="44"/>
      <c r="C160" s="219" t="s">
        <v>9</v>
      </c>
      <c r="D160" s="219" t="s">
        <v>142</v>
      </c>
      <c r="E160" s="220" t="s">
        <v>258</v>
      </c>
      <c r="F160" s="221" t="s">
        <v>259</v>
      </c>
      <c r="G160" s="222" t="s">
        <v>216</v>
      </c>
      <c r="H160" s="223">
        <v>0.066000000000000003</v>
      </c>
      <c r="I160" s="224"/>
      <c r="J160" s="225">
        <f>ROUND(I160*H160,2)</f>
        <v>0</v>
      </c>
      <c r="K160" s="221" t="s">
        <v>146</v>
      </c>
      <c r="L160" s="70"/>
      <c r="M160" s="226" t="s">
        <v>23</v>
      </c>
      <c r="N160" s="227" t="s">
        <v>46</v>
      </c>
      <c r="O160" s="45"/>
      <c r="P160" s="228">
        <f>O160*H160</f>
        <v>0</v>
      </c>
      <c r="Q160" s="228">
        <v>1.0601700000000001</v>
      </c>
      <c r="R160" s="228">
        <f>Q160*H160</f>
        <v>0.069971220000000001</v>
      </c>
      <c r="S160" s="228">
        <v>0</v>
      </c>
      <c r="T160" s="229">
        <f>S160*H160</f>
        <v>0</v>
      </c>
      <c r="AR160" s="22" t="s">
        <v>147</v>
      </c>
      <c r="AT160" s="22" t="s">
        <v>142</v>
      </c>
      <c r="AU160" s="22" t="s">
        <v>85</v>
      </c>
      <c r="AY160" s="22" t="s">
        <v>140</v>
      </c>
      <c r="BE160" s="230">
        <f>IF(N160="základní",J160,0)</f>
        <v>0</v>
      </c>
      <c r="BF160" s="230">
        <f>IF(N160="snížená",J160,0)</f>
        <v>0</v>
      </c>
      <c r="BG160" s="230">
        <f>IF(N160="zákl. přenesená",J160,0)</f>
        <v>0</v>
      </c>
      <c r="BH160" s="230">
        <f>IF(N160="sníž. přenesená",J160,0)</f>
        <v>0</v>
      </c>
      <c r="BI160" s="230">
        <f>IF(N160="nulová",J160,0)</f>
        <v>0</v>
      </c>
      <c r="BJ160" s="22" t="s">
        <v>83</v>
      </c>
      <c r="BK160" s="230">
        <f>ROUND(I160*H160,2)</f>
        <v>0</v>
      </c>
      <c r="BL160" s="22" t="s">
        <v>147</v>
      </c>
      <c r="BM160" s="22" t="s">
        <v>260</v>
      </c>
    </row>
    <row r="161" s="1" customFormat="1">
      <c r="B161" s="44"/>
      <c r="C161" s="72"/>
      <c r="D161" s="231" t="s">
        <v>149</v>
      </c>
      <c r="E161" s="72"/>
      <c r="F161" s="232" t="s">
        <v>261</v>
      </c>
      <c r="G161" s="72"/>
      <c r="H161" s="72"/>
      <c r="I161" s="189"/>
      <c r="J161" s="72"/>
      <c r="K161" s="72"/>
      <c r="L161" s="70"/>
      <c r="M161" s="233"/>
      <c r="N161" s="45"/>
      <c r="O161" s="45"/>
      <c r="P161" s="45"/>
      <c r="Q161" s="45"/>
      <c r="R161" s="45"/>
      <c r="S161" s="45"/>
      <c r="T161" s="93"/>
      <c r="AT161" s="22" t="s">
        <v>149</v>
      </c>
      <c r="AU161" s="22" t="s">
        <v>85</v>
      </c>
    </row>
    <row r="162" s="11" customFormat="1">
      <c r="B162" s="234"/>
      <c r="C162" s="235"/>
      <c r="D162" s="231" t="s">
        <v>167</v>
      </c>
      <c r="E162" s="236" t="s">
        <v>23</v>
      </c>
      <c r="F162" s="237" t="s">
        <v>262</v>
      </c>
      <c r="G162" s="235"/>
      <c r="H162" s="238">
        <v>0.066000000000000003</v>
      </c>
      <c r="I162" s="239"/>
      <c r="J162" s="235"/>
      <c r="K162" s="235"/>
      <c r="L162" s="240"/>
      <c r="M162" s="241"/>
      <c r="N162" s="242"/>
      <c r="O162" s="242"/>
      <c r="P162" s="242"/>
      <c r="Q162" s="242"/>
      <c r="R162" s="242"/>
      <c r="S162" s="242"/>
      <c r="T162" s="243"/>
      <c r="AT162" s="244" t="s">
        <v>167</v>
      </c>
      <c r="AU162" s="244" t="s">
        <v>85</v>
      </c>
      <c r="AV162" s="11" t="s">
        <v>85</v>
      </c>
      <c r="AW162" s="11" t="s">
        <v>38</v>
      </c>
      <c r="AX162" s="11" t="s">
        <v>75</v>
      </c>
      <c r="AY162" s="244" t="s">
        <v>140</v>
      </c>
    </row>
    <row r="163" s="12" customFormat="1">
      <c r="B163" s="245"/>
      <c r="C163" s="246"/>
      <c r="D163" s="231" t="s">
        <v>167</v>
      </c>
      <c r="E163" s="247" t="s">
        <v>23</v>
      </c>
      <c r="F163" s="248" t="s">
        <v>169</v>
      </c>
      <c r="G163" s="246"/>
      <c r="H163" s="249">
        <v>0.066000000000000003</v>
      </c>
      <c r="I163" s="250"/>
      <c r="J163" s="246"/>
      <c r="K163" s="246"/>
      <c r="L163" s="251"/>
      <c r="M163" s="252"/>
      <c r="N163" s="253"/>
      <c r="O163" s="253"/>
      <c r="P163" s="253"/>
      <c r="Q163" s="253"/>
      <c r="R163" s="253"/>
      <c r="S163" s="253"/>
      <c r="T163" s="254"/>
      <c r="AT163" s="255" t="s">
        <v>167</v>
      </c>
      <c r="AU163" s="255" t="s">
        <v>85</v>
      </c>
      <c r="AV163" s="12" t="s">
        <v>147</v>
      </c>
      <c r="AW163" s="12" t="s">
        <v>38</v>
      </c>
      <c r="AX163" s="12" t="s">
        <v>83</v>
      </c>
      <c r="AY163" s="255" t="s">
        <v>140</v>
      </c>
    </row>
    <row r="164" s="1" customFormat="1" ht="25.5" customHeight="1">
      <c r="B164" s="44"/>
      <c r="C164" s="219" t="s">
        <v>263</v>
      </c>
      <c r="D164" s="219" t="s">
        <v>142</v>
      </c>
      <c r="E164" s="220" t="s">
        <v>264</v>
      </c>
      <c r="F164" s="221" t="s">
        <v>265</v>
      </c>
      <c r="G164" s="222" t="s">
        <v>178</v>
      </c>
      <c r="H164" s="223">
        <v>12.768000000000001</v>
      </c>
      <c r="I164" s="224"/>
      <c r="J164" s="225">
        <f>ROUND(I164*H164,2)</f>
        <v>0</v>
      </c>
      <c r="K164" s="221" t="s">
        <v>146</v>
      </c>
      <c r="L164" s="70"/>
      <c r="M164" s="226" t="s">
        <v>23</v>
      </c>
      <c r="N164" s="227" t="s">
        <v>46</v>
      </c>
      <c r="O164" s="45"/>
      <c r="P164" s="228">
        <f>O164*H164</f>
        <v>0</v>
      </c>
      <c r="Q164" s="228">
        <v>2.45329</v>
      </c>
      <c r="R164" s="228">
        <f>Q164*H164</f>
        <v>31.323606720000001</v>
      </c>
      <c r="S164" s="228">
        <v>0</v>
      </c>
      <c r="T164" s="229">
        <f>S164*H164</f>
        <v>0</v>
      </c>
      <c r="AR164" s="22" t="s">
        <v>147</v>
      </c>
      <c r="AT164" s="22" t="s">
        <v>142</v>
      </c>
      <c r="AU164" s="22" t="s">
        <v>85</v>
      </c>
      <c r="AY164" s="22" t="s">
        <v>140</v>
      </c>
      <c r="BE164" s="230">
        <f>IF(N164="základní",J164,0)</f>
        <v>0</v>
      </c>
      <c r="BF164" s="230">
        <f>IF(N164="snížená",J164,0)</f>
        <v>0</v>
      </c>
      <c r="BG164" s="230">
        <f>IF(N164="zákl. přenesená",J164,0)</f>
        <v>0</v>
      </c>
      <c r="BH164" s="230">
        <f>IF(N164="sníž. přenesená",J164,0)</f>
        <v>0</v>
      </c>
      <c r="BI164" s="230">
        <f>IF(N164="nulová",J164,0)</f>
        <v>0</v>
      </c>
      <c r="BJ164" s="22" t="s">
        <v>83</v>
      </c>
      <c r="BK164" s="230">
        <f>ROUND(I164*H164,2)</f>
        <v>0</v>
      </c>
      <c r="BL164" s="22" t="s">
        <v>147</v>
      </c>
      <c r="BM164" s="22" t="s">
        <v>266</v>
      </c>
    </row>
    <row r="165" s="1" customFormat="1">
      <c r="B165" s="44"/>
      <c r="C165" s="72"/>
      <c r="D165" s="231" t="s">
        <v>149</v>
      </c>
      <c r="E165" s="72"/>
      <c r="F165" s="232" t="s">
        <v>267</v>
      </c>
      <c r="G165" s="72"/>
      <c r="H165" s="72"/>
      <c r="I165" s="189"/>
      <c r="J165" s="72"/>
      <c r="K165" s="72"/>
      <c r="L165" s="70"/>
      <c r="M165" s="233"/>
      <c r="N165" s="45"/>
      <c r="O165" s="45"/>
      <c r="P165" s="45"/>
      <c r="Q165" s="45"/>
      <c r="R165" s="45"/>
      <c r="S165" s="45"/>
      <c r="T165" s="93"/>
      <c r="AT165" s="22" t="s">
        <v>149</v>
      </c>
      <c r="AU165" s="22" t="s">
        <v>85</v>
      </c>
    </row>
    <row r="166" s="11" customFormat="1">
      <c r="B166" s="234"/>
      <c r="C166" s="235"/>
      <c r="D166" s="231" t="s">
        <v>167</v>
      </c>
      <c r="E166" s="236" t="s">
        <v>23</v>
      </c>
      <c r="F166" s="237" t="s">
        <v>268</v>
      </c>
      <c r="G166" s="235"/>
      <c r="H166" s="238">
        <v>12.768000000000001</v>
      </c>
      <c r="I166" s="239"/>
      <c r="J166" s="235"/>
      <c r="K166" s="235"/>
      <c r="L166" s="240"/>
      <c r="M166" s="241"/>
      <c r="N166" s="242"/>
      <c r="O166" s="242"/>
      <c r="P166" s="242"/>
      <c r="Q166" s="242"/>
      <c r="R166" s="242"/>
      <c r="S166" s="242"/>
      <c r="T166" s="243"/>
      <c r="AT166" s="244" t="s">
        <v>167</v>
      </c>
      <c r="AU166" s="244" t="s">
        <v>85</v>
      </c>
      <c r="AV166" s="11" t="s">
        <v>85</v>
      </c>
      <c r="AW166" s="11" t="s">
        <v>38</v>
      </c>
      <c r="AX166" s="11" t="s">
        <v>75</v>
      </c>
      <c r="AY166" s="244" t="s">
        <v>140</v>
      </c>
    </row>
    <row r="167" s="12" customFormat="1">
      <c r="B167" s="245"/>
      <c r="C167" s="246"/>
      <c r="D167" s="231" t="s">
        <v>167</v>
      </c>
      <c r="E167" s="247" t="s">
        <v>23</v>
      </c>
      <c r="F167" s="248" t="s">
        <v>169</v>
      </c>
      <c r="G167" s="246"/>
      <c r="H167" s="249">
        <v>12.768000000000001</v>
      </c>
      <c r="I167" s="250"/>
      <c r="J167" s="246"/>
      <c r="K167" s="246"/>
      <c r="L167" s="251"/>
      <c r="M167" s="252"/>
      <c r="N167" s="253"/>
      <c r="O167" s="253"/>
      <c r="P167" s="253"/>
      <c r="Q167" s="253"/>
      <c r="R167" s="253"/>
      <c r="S167" s="253"/>
      <c r="T167" s="254"/>
      <c r="AT167" s="255" t="s">
        <v>167</v>
      </c>
      <c r="AU167" s="255" t="s">
        <v>85</v>
      </c>
      <c r="AV167" s="12" t="s">
        <v>147</v>
      </c>
      <c r="AW167" s="12" t="s">
        <v>38</v>
      </c>
      <c r="AX167" s="12" t="s">
        <v>83</v>
      </c>
      <c r="AY167" s="255" t="s">
        <v>140</v>
      </c>
    </row>
    <row r="168" s="1" customFormat="1" ht="38.25" customHeight="1">
      <c r="B168" s="44"/>
      <c r="C168" s="219" t="s">
        <v>269</v>
      </c>
      <c r="D168" s="219" t="s">
        <v>142</v>
      </c>
      <c r="E168" s="220" t="s">
        <v>270</v>
      </c>
      <c r="F168" s="221" t="s">
        <v>271</v>
      </c>
      <c r="G168" s="222" t="s">
        <v>164</v>
      </c>
      <c r="H168" s="223">
        <v>82.079999999999998</v>
      </c>
      <c r="I168" s="224"/>
      <c r="J168" s="225">
        <f>ROUND(I168*H168,2)</f>
        <v>0</v>
      </c>
      <c r="K168" s="221" t="s">
        <v>146</v>
      </c>
      <c r="L168" s="70"/>
      <c r="M168" s="226" t="s">
        <v>23</v>
      </c>
      <c r="N168" s="227" t="s">
        <v>46</v>
      </c>
      <c r="O168" s="45"/>
      <c r="P168" s="228">
        <f>O168*H168</f>
        <v>0</v>
      </c>
      <c r="Q168" s="228">
        <v>0.00109</v>
      </c>
      <c r="R168" s="228">
        <f>Q168*H168</f>
        <v>0.089467199999999997</v>
      </c>
      <c r="S168" s="228">
        <v>0</v>
      </c>
      <c r="T168" s="229">
        <f>S168*H168</f>
        <v>0</v>
      </c>
      <c r="AR168" s="22" t="s">
        <v>147</v>
      </c>
      <c r="AT168" s="22" t="s">
        <v>142</v>
      </c>
      <c r="AU168" s="22" t="s">
        <v>85</v>
      </c>
      <c r="AY168" s="22" t="s">
        <v>140</v>
      </c>
      <c r="BE168" s="230">
        <f>IF(N168="základní",J168,0)</f>
        <v>0</v>
      </c>
      <c r="BF168" s="230">
        <f>IF(N168="snížená",J168,0)</f>
        <v>0</v>
      </c>
      <c r="BG168" s="230">
        <f>IF(N168="zákl. přenesená",J168,0)</f>
        <v>0</v>
      </c>
      <c r="BH168" s="230">
        <f>IF(N168="sníž. přenesená",J168,0)</f>
        <v>0</v>
      </c>
      <c r="BI168" s="230">
        <f>IF(N168="nulová",J168,0)</f>
        <v>0</v>
      </c>
      <c r="BJ168" s="22" t="s">
        <v>83</v>
      </c>
      <c r="BK168" s="230">
        <f>ROUND(I168*H168,2)</f>
        <v>0</v>
      </c>
      <c r="BL168" s="22" t="s">
        <v>147</v>
      </c>
      <c r="BM168" s="22" t="s">
        <v>272</v>
      </c>
    </row>
    <row r="169" s="1" customFormat="1">
      <c r="B169" s="44"/>
      <c r="C169" s="72"/>
      <c r="D169" s="231" t="s">
        <v>149</v>
      </c>
      <c r="E169" s="72"/>
      <c r="F169" s="232" t="s">
        <v>273</v>
      </c>
      <c r="G169" s="72"/>
      <c r="H169" s="72"/>
      <c r="I169" s="189"/>
      <c r="J169" s="72"/>
      <c r="K169" s="72"/>
      <c r="L169" s="70"/>
      <c r="M169" s="233"/>
      <c r="N169" s="45"/>
      <c r="O169" s="45"/>
      <c r="P169" s="45"/>
      <c r="Q169" s="45"/>
      <c r="R169" s="45"/>
      <c r="S169" s="45"/>
      <c r="T169" s="93"/>
      <c r="AT169" s="22" t="s">
        <v>149</v>
      </c>
      <c r="AU169" s="22" t="s">
        <v>85</v>
      </c>
    </row>
    <row r="170" s="11" customFormat="1">
      <c r="B170" s="234"/>
      <c r="C170" s="235"/>
      <c r="D170" s="231" t="s">
        <v>167</v>
      </c>
      <c r="E170" s="236" t="s">
        <v>23</v>
      </c>
      <c r="F170" s="237" t="s">
        <v>274</v>
      </c>
      <c r="G170" s="235"/>
      <c r="H170" s="238">
        <v>82.079999999999998</v>
      </c>
      <c r="I170" s="239"/>
      <c r="J170" s="235"/>
      <c r="K170" s="235"/>
      <c r="L170" s="240"/>
      <c r="M170" s="241"/>
      <c r="N170" s="242"/>
      <c r="O170" s="242"/>
      <c r="P170" s="242"/>
      <c r="Q170" s="242"/>
      <c r="R170" s="242"/>
      <c r="S170" s="242"/>
      <c r="T170" s="243"/>
      <c r="AT170" s="244" t="s">
        <v>167</v>
      </c>
      <c r="AU170" s="244" t="s">
        <v>85</v>
      </c>
      <c r="AV170" s="11" t="s">
        <v>85</v>
      </c>
      <c r="AW170" s="11" t="s">
        <v>38</v>
      </c>
      <c r="AX170" s="11" t="s">
        <v>75</v>
      </c>
      <c r="AY170" s="244" t="s">
        <v>140</v>
      </c>
    </row>
    <row r="171" s="12" customFormat="1">
      <c r="B171" s="245"/>
      <c r="C171" s="246"/>
      <c r="D171" s="231" t="s">
        <v>167</v>
      </c>
      <c r="E171" s="247" t="s">
        <v>23</v>
      </c>
      <c r="F171" s="248" t="s">
        <v>169</v>
      </c>
      <c r="G171" s="246"/>
      <c r="H171" s="249">
        <v>82.079999999999998</v>
      </c>
      <c r="I171" s="250"/>
      <c r="J171" s="246"/>
      <c r="K171" s="246"/>
      <c r="L171" s="251"/>
      <c r="M171" s="252"/>
      <c r="N171" s="253"/>
      <c r="O171" s="253"/>
      <c r="P171" s="253"/>
      <c r="Q171" s="253"/>
      <c r="R171" s="253"/>
      <c r="S171" s="253"/>
      <c r="T171" s="254"/>
      <c r="AT171" s="255" t="s">
        <v>167</v>
      </c>
      <c r="AU171" s="255" t="s">
        <v>85</v>
      </c>
      <c r="AV171" s="12" t="s">
        <v>147</v>
      </c>
      <c r="AW171" s="12" t="s">
        <v>38</v>
      </c>
      <c r="AX171" s="12" t="s">
        <v>83</v>
      </c>
      <c r="AY171" s="255" t="s">
        <v>140</v>
      </c>
    </row>
    <row r="172" s="1" customFormat="1" ht="38.25" customHeight="1">
      <c r="B172" s="44"/>
      <c r="C172" s="219" t="s">
        <v>275</v>
      </c>
      <c r="D172" s="219" t="s">
        <v>142</v>
      </c>
      <c r="E172" s="220" t="s">
        <v>276</v>
      </c>
      <c r="F172" s="221" t="s">
        <v>277</v>
      </c>
      <c r="G172" s="222" t="s">
        <v>164</v>
      </c>
      <c r="H172" s="223">
        <v>82.079999999999998</v>
      </c>
      <c r="I172" s="224"/>
      <c r="J172" s="225">
        <f>ROUND(I172*H172,2)</f>
        <v>0</v>
      </c>
      <c r="K172" s="221" t="s">
        <v>146</v>
      </c>
      <c r="L172" s="70"/>
      <c r="M172" s="226" t="s">
        <v>23</v>
      </c>
      <c r="N172" s="227" t="s">
        <v>46</v>
      </c>
      <c r="O172" s="45"/>
      <c r="P172" s="228">
        <f>O172*H172</f>
        <v>0</v>
      </c>
      <c r="Q172" s="228">
        <v>0</v>
      </c>
      <c r="R172" s="228">
        <f>Q172*H172</f>
        <v>0</v>
      </c>
      <c r="S172" s="228">
        <v>0</v>
      </c>
      <c r="T172" s="229">
        <f>S172*H172</f>
        <v>0</v>
      </c>
      <c r="AR172" s="22" t="s">
        <v>147</v>
      </c>
      <c r="AT172" s="22" t="s">
        <v>142</v>
      </c>
      <c r="AU172" s="22" t="s">
        <v>85</v>
      </c>
      <c r="AY172" s="22" t="s">
        <v>140</v>
      </c>
      <c r="BE172" s="230">
        <f>IF(N172="základní",J172,0)</f>
        <v>0</v>
      </c>
      <c r="BF172" s="230">
        <f>IF(N172="snížená",J172,0)</f>
        <v>0</v>
      </c>
      <c r="BG172" s="230">
        <f>IF(N172="zákl. přenesená",J172,0)</f>
        <v>0</v>
      </c>
      <c r="BH172" s="230">
        <f>IF(N172="sníž. přenesená",J172,0)</f>
        <v>0</v>
      </c>
      <c r="BI172" s="230">
        <f>IF(N172="nulová",J172,0)</f>
        <v>0</v>
      </c>
      <c r="BJ172" s="22" t="s">
        <v>83</v>
      </c>
      <c r="BK172" s="230">
        <f>ROUND(I172*H172,2)</f>
        <v>0</v>
      </c>
      <c r="BL172" s="22" t="s">
        <v>147</v>
      </c>
      <c r="BM172" s="22" t="s">
        <v>278</v>
      </c>
    </row>
    <row r="173" s="1" customFormat="1">
      <c r="B173" s="44"/>
      <c r="C173" s="72"/>
      <c r="D173" s="231" t="s">
        <v>149</v>
      </c>
      <c r="E173" s="72"/>
      <c r="F173" s="232" t="s">
        <v>273</v>
      </c>
      <c r="G173" s="72"/>
      <c r="H173" s="72"/>
      <c r="I173" s="189"/>
      <c r="J173" s="72"/>
      <c r="K173" s="72"/>
      <c r="L173" s="70"/>
      <c r="M173" s="233"/>
      <c r="N173" s="45"/>
      <c r="O173" s="45"/>
      <c r="P173" s="45"/>
      <c r="Q173" s="45"/>
      <c r="R173" s="45"/>
      <c r="S173" s="45"/>
      <c r="T173" s="93"/>
      <c r="AT173" s="22" t="s">
        <v>149</v>
      </c>
      <c r="AU173" s="22" t="s">
        <v>85</v>
      </c>
    </row>
    <row r="174" s="1" customFormat="1" ht="38.25" customHeight="1">
      <c r="B174" s="44"/>
      <c r="C174" s="219" t="s">
        <v>279</v>
      </c>
      <c r="D174" s="219" t="s">
        <v>142</v>
      </c>
      <c r="E174" s="220" t="s">
        <v>280</v>
      </c>
      <c r="F174" s="221" t="s">
        <v>281</v>
      </c>
      <c r="G174" s="222" t="s">
        <v>216</v>
      </c>
      <c r="H174" s="223">
        <v>0.153</v>
      </c>
      <c r="I174" s="224"/>
      <c r="J174" s="225">
        <f>ROUND(I174*H174,2)</f>
        <v>0</v>
      </c>
      <c r="K174" s="221" t="s">
        <v>146</v>
      </c>
      <c r="L174" s="70"/>
      <c r="M174" s="226" t="s">
        <v>23</v>
      </c>
      <c r="N174" s="227" t="s">
        <v>46</v>
      </c>
      <c r="O174" s="45"/>
      <c r="P174" s="228">
        <f>O174*H174</f>
        <v>0</v>
      </c>
      <c r="Q174" s="228">
        <v>1.05871</v>
      </c>
      <c r="R174" s="228">
        <f>Q174*H174</f>
        <v>0.16198263000000002</v>
      </c>
      <c r="S174" s="228">
        <v>0</v>
      </c>
      <c r="T174" s="229">
        <f>S174*H174</f>
        <v>0</v>
      </c>
      <c r="AR174" s="22" t="s">
        <v>147</v>
      </c>
      <c r="AT174" s="22" t="s">
        <v>142</v>
      </c>
      <c r="AU174" s="22" t="s">
        <v>85</v>
      </c>
      <c r="AY174" s="22" t="s">
        <v>140</v>
      </c>
      <c r="BE174" s="230">
        <f>IF(N174="základní",J174,0)</f>
        <v>0</v>
      </c>
      <c r="BF174" s="230">
        <f>IF(N174="snížená",J174,0)</f>
        <v>0</v>
      </c>
      <c r="BG174" s="230">
        <f>IF(N174="zákl. přenesená",J174,0)</f>
        <v>0</v>
      </c>
      <c r="BH174" s="230">
        <f>IF(N174="sníž. přenesená",J174,0)</f>
        <v>0</v>
      </c>
      <c r="BI174" s="230">
        <f>IF(N174="nulová",J174,0)</f>
        <v>0</v>
      </c>
      <c r="BJ174" s="22" t="s">
        <v>83</v>
      </c>
      <c r="BK174" s="230">
        <f>ROUND(I174*H174,2)</f>
        <v>0</v>
      </c>
      <c r="BL174" s="22" t="s">
        <v>147</v>
      </c>
      <c r="BM174" s="22" t="s">
        <v>282</v>
      </c>
    </row>
    <row r="175" s="11" customFormat="1">
      <c r="B175" s="234"/>
      <c r="C175" s="235"/>
      <c r="D175" s="231" t="s">
        <v>167</v>
      </c>
      <c r="E175" s="236" t="s">
        <v>23</v>
      </c>
      <c r="F175" s="237" t="s">
        <v>283</v>
      </c>
      <c r="G175" s="235"/>
      <c r="H175" s="238">
        <v>0.153</v>
      </c>
      <c r="I175" s="239"/>
      <c r="J175" s="235"/>
      <c r="K175" s="235"/>
      <c r="L175" s="240"/>
      <c r="M175" s="241"/>
      <c r="N175" s="242"/>
      <c r="O175" s="242"/>
      <c r="P175" s="242"/>
      <c r="Q175" s="242"/>
      <c r="R175" s="242"/>
      <c r="S175" s="242"/>
      <c r="T175" s="243"/>
      <c r="AT175" s="244" t="s">
        <v>167</v>
      </c>
      <c r="AU175" s="244" t="s">
        <v>85</v>
      </c>
      <c r="AV175" s="11" t="s">
        <v>85</v>
      </c>
      <c r="AW175" s="11" t="s">
        <v>38</v>
      </c>
      <c r="AX175" s="11" t="s">
        <v>75</v>
      </c>
      <c r="AY175" s="244" t="s">
        <v>140</v>
      </c>
    </row>
    <row r="176" s="12" customFormat="1">
      <c r="B176" s="245"/>
      <c r="C176" s="246"/>
      <c r="D176" s="231" t="s">
        <v>167</v>
      </c>
      <c r="E176" s="247" t="s">
        <v>23</v>
      </c>
      <c r="F176" s="248" t="s">
        <v>169</v>
      </c>
      <c r="G176" s="246"/>
      <c r="H176" s="249">
        <v>0.153</v>
      </c>
      <c r="I176" s="250"/>
      <c r="J176" s="246"/>
      <c r="K176" s="246"/>
      <c r="L176" s="251"/>
      <c r="M176" s="252"/>
      <c r="N176" s="253"/>
      <c r="O176" s="253"/>
      <c r="P176" s="253"/>
      <c r="Q176" s="253"/>
      <c r="R176" s="253"/>
      <c r="S176" s="253"/>
      <c r="T176" s="254"/>
      <c r="AT176" s="255" t="s">
        <v>167</v>
      </c>
      <c r="AU176" s="255" t="s">
        <v>85</v>
      </c>
      <c r="AV176" s="12" t="s">
        <v>147</v>
      </c>
      <c r="AW176" s="12" t="s">
        <v>38</v>
      </c>
      <c r="AX176" s="12" t="s">
        <v>83</v>
      </c>
      <c r="AY176" s="255" t="s">
        <v>140</v>
      </c>
    </row>
    <row r="177" s="10" customFormat="1" ht="29.88" customHeight="1">
      <c r="B177" s="203"/>
      <c r="C177" s="204"/>
      <c r="D177" s="205" t="s">
        <v>74</v>
      </c>
      <c r="E177" s="217" t="s">
        <v>157</v>
      </c>
      <c r="F177" s="217" t="s">
        <v>284</v>
      </c>
      <c r="G177" s="204"/>
      <c r="H177" s="204"/>
      <c r="I177" s="207"/>
      <c r="J177" s="218">
        <f>BK177</f>
        <v>0</v>
      </c>
      <c r="K177" s="204"/>
      <c r="L177" s="209"/>
      <c r="M177" s="210"/>
      <c r="N177" s="211"/>
      <c r="O177" s="211"/>
      <c r="P177" s="212">
        <f>SUM(P178:P181)</f>
        <v>0</v>
      </c>
      <c r="Q177" s="211"/>
      <c r="R177" s="212">
        <f>SUM(R178:R181)</f>
        <v>0.25903999999999999</v>
      </c>
      <c r="S177" s="211"/>
      <c r="T177" s="213">
        <f>SUM(T178:T181)</f>
        <v>0</v>
      </c>
      <c r="AR177" s="214" t="s">
        <v>83</v>
      </c>
      <c r="AT177" s="215" t="s">
        <v>74</v>
      </c>
      <c r="AU177" s="215" t="s">
        <v>83</v>
      </c>
      <c r="AY177" s="214" t="s">
        <v>140</v>
      </c>
      <c r="BK177" s="216">
        <f>SUM(BK178:BK181)</f>
        <v>0</v>
      </c>
    </row>
    <row r="178" s="1" customFormat="1" ht="16.5" customHeight="1">
      <c r="B178" s="44"/>
      <c r="C178" s="219" t="s">
        <v>285</v>
      </c>
      <c r="D178" s="219" t="s">
        <v>142</v>
      </c>
      <c r="E178" s="220" t="s">
        <v>286</v>
      </c>
      <c r="F178" s="221" t="s">
        <v>287</v>
      </c>
      <c r="G178" s="222" t="s">
        <v>178</v>
      </c>
      <c r="H178" s="223">
        <v>2</v>
      </c>
      <c r="I178" s="224"/>
      <c r="J178" s="225">
        <f>ROUND(I178*H178,2)</f>
        <v>0</v>
      </c>
      <c r="K178" s="221" t="s">
        <v>146</v>
      </c>
      <c r="L178" s="70"/>
      <c r="M178" s="226" t="s">
        <v>23</v>
      </c>
      <c r="N178" s="227" t="s">
        <v>46</v>
      </c>
      <c r="O178" s="45"/>
      <c r="P178" s="228">
        <f>O178*H178</f>
        <v>0</v>
      </c>
      <c r="Q178" s="228">
        <v>0.12952</v>
      </c>
      <c r="R178" s="228">
        <f>Q178*H178</f>
        <v>0.25903999999999999</v>
      </c>
      <c r="S178" s="228">
        <v>0</v>
      </c>
      <c r="T178" s="229">
        <f>S178*H178</f>
        <v>0</v>
      </c>
      <c r="AR178" s="22" t="s">
        <v>147</v>
      </c>
      <c r="AT178" s="22" t="s">
        <v>142</v>
      </c>
      <c r="AU178" s="22" t="s">
        <v>85</v>
      </c>
      <c r="AY178" s="22" t="s">
        <v>140</v>
      </c>
      <c r="BE178" s="230">
        <f>IF(N178="základní",J178,0)</f>
        <v>0</v>
      </c>
      <c r="BF178" s="230">
        <f>IF(N178="snížená",J178,0)</f>
        <v>0</v>
      </c>
      <c r="BG178" s="230">
        <f>IF(N178="zákl. přenesená",J178,0)</f>
        <v>0</v>
      </c>
      <c r="BH178" s="230">
        <f>IF(N178="sníž. přenesená",J178,0)</f>
        <v>0</v>
      </c>
      <c r="BI178" s="230">
        <f>IF(N178="nulová",J178,0)</f>
        <v>0</v>
      </c>
      <c r="BJ178" s="22" t="s">
        <v>83</v>
      </c>
      <c r="BK178" s="230">
        <f>ROUND(I178*H178,2)</f>
        <v>0</v>
      </c>
      <c r="BL178" s="22" t="s">
        <v>147</v>
      </c>
      <c r="BM178" s="22" t="s">
        <v>288</v>
      </c>
    </row>
    <row r="179" s="1" customFormat="1">
      <c r="B179" s="44"/>
      <c r="C179" s="72"/>
      <c r="D179" s="231" t="s">
        <v>149</v>
      </c>
      <c r="E179" s="72"/>
      <c r="F179" s="232" t="s">
        <v>289</v>
      </c>
      <c r="G179" s="72"/>
      <c r="H179" s="72"/>
      <c r="I179" s="189"/>
      <c r="J179" s="72"/>
      <c r="K179" s="72"/>
      <c r="L179" s="70"/>
      <c r="M179" s="233"/>
      <c r="N179" s="45"/>
      <c r="O179" s="45"/>
      <c r="P179" s="45"/>
      <c r="Q179" s="45"/>
      <c r="R179" s="45"/>
      <c r="S179" s="45"/>
      <c r="T179" s="93"/>
      <c r="AT179" s="22" t="s">
        <v>149</v>
      </c>
      <c r="AU179" s="22" t="s">
        <v>85</v>
      </c>
    </row>
    <row r="180" s="1" customFormat="1" ht="16.5" customHeight="1">
      <c r="B180" s="44"/>
      <c r="C180" s="219" t="s">
        <v>290</v>
      </c>
      <c r="D180" s="219" t="s">
        <v>142</v>
      </c>
      <c r="E180" s="220" t="s">
        <v>291</v>
      </c>
      <c r="F180" s="221" t="s">
        <v>292</v>
      </c>
      <c r="G180" s="222" t="s">
        <v>178</v>
      </c>
      <c r="H180" s="223">
        <v>2</v>
      </c>
      <c r="I180" s="224"/>
      <c r="J180" s="225">
        <f>ROUND(I180*H180,2)</f>
        <v>0</v>
      </c>
      <c r="K180" s="221" t="s">
        <v>146</v>
      </c>
      <c r="L180" s="70"/>
      <c r="M180" s="226" t="s">
        <v>23</v>
      </c>
      <c r="N180" s="227" t="s">
        <v>46</v>
      </c>
      <c r="O180" s="45"/>
      <c r="P180" s="228">
        <f>O180*H180</f>
        <v>0</v>
      </c>
      <c r="Q180" s="228">
        <v>0</v>
      </c>
      <c r="R180" s="228">
        <f>Q180*H180</f>
        <v>0</v>
      </c>
      <c r="S180" s="228">
        <v>0</v>
      </c>
      <c r="T180" s="229">
        <f>S180*H180</f>
        <v>0</v>
      </c>
      <c r="AR180" s="22" t="s">
        <v>147</v>
      </c>
      <c r="AT180" s="22" t="s">
        <v>142</v>
      </c>
      <c r="AU180" s="22" t="s">
        <v>85</v>
      </c>
      <c r="AY180" s="22" t="s">
        <v>140</v>
      </c>
      <c r="BE180" s="230">
        <f>IF(N180="základní",J180,0)</f>
        <v>0</v>
      </c>
      <c r="BF180" s="230">
        <f>IF(N180="snížená",J180,0)</f>
        <v>0</v>
      </c>
      <c r="BG180" s="230">
        <f>IF(N180="zákl. přenesená",J180,0)</f>
        <v>0</v>
      </c>
      <c r="BH180" s="230">
        <f>IF(N180="sníž. přenesená",J180,0)</f>
        <v>0</v>
      </c>
      <c r="BI180" s="230">
        <f>IF(N180="nulová",J180,0)</f>
        <v>0</v>
      </c>
      <c r="BJ180" s="22" t="s">
        <v>83</v>
      </c>
      <c r="BK180" s="230">
        <f>ROUND(I180*H180,2)</f>
        <v>0</v>
      </c>
      <c r="BL180" s="22" t="s">
        <v>147</v>
      </c>
      <c r="BM180" s="22" t="s">
        <v>293</v>
      </c>
    </row>
    <row r="181" s="1" customFormat="1">
      <c r="B181" s="44"/>
      <c r="C181" s="72"/>
      <c r="D181" s="231" t="s">
        <v>149</v>
      </c>
      <c r="E181" s="72"/>
      <c r="F181" s="232" t="s">
        <v>289</v>
      </c>
      <c r="G181" s="72"/>
      <c r="H181" s="72"/>
      <c r="I181" s="189"/>
      <c r="J181" s="72"/>
      <c r="K181" s="72"/>
      <c r="L181" s="70"/>
      <c r="M181" s="233"/>
      <c r="N181" s="45"/>
      <c r="O181" s="45"/>
      <c r="P181" s="45"/>
      <c r="Q181" s="45"/>
      <c r="R181" s="45"/>
      <c r="S181" s="45"/>
      <c r="T181" s="93"/>
      <c r="AT181" s="22" t="s">
        <v>149</v>
      </c>
      <c r="AU181" s="22" t="s">
        <v>85</v>
      </c>
    </row>
    <row r="182" s="10" customFormat="1" ht="29.88" customHeight="1">
      <c r="B182" s="203"/>
      <c r="C182" s="204"/>
      <c r="D182" s="205" t="s">
        <v>74</v>
      </c>
      <c r="E182" s="217" t="s">
        <v>147</v>
      </c>
      <c r="F182" s="217" t="s">
        <v>294</v>
      </c>
      <c r="G182" s="204"/>
      <c r="H182" s="204"/>
      <c r="I182" s="207"/>
      <c r="J182" s="218">
        <f>BK182</f>
        <v>0</v>
      </c>
      <c r="K182" s="204"/>
      <c r="L182" s="209"/>
      <c r="M182" s="210"/>
      <c r="N182" s="211"/>
      <c r="O182" s="211"/>
      <c r="P182" s="212">
        <f>SUM(P183:P200)</f>
        <v>0</v>
      </c>
      <c r="Q182" s="211"/>
      <c r="R182" s="212">
        <f>SUM(R183:R200)</f>
        <v>34.563224239999997</v>
      </c>
      <c r="S182" s="211"/>
      <c r="T182" s="213">
        <f>SUM(T183:T200)</f>
        <v>0</v>
      </c>
      <c r="AR182" s="214" t="s">
        <v>83</v>
      </c>
      <c r="AT182" s="215" t="s">
        <v>74</v>
      </c>
      <c r="AU182" s="215" t="s">
        <v>83</v>
      </c>
      <c r="AY182" s="214" t="s">
        <v>140</v>
      </c>
      <c r="BK182" s="216">
        <f>SUM(BK183:BK200)</f>
        <v>0</v>
      </c>
    </row>
    <row r="183" s="1" customFormat="1" ht="38.25" customHeight="1">
      <c r="B183" s="44"/>
      <c r="C183" s="219" t="s">
        <v>295</v>
      </c>
      <c r="D183" s="219" t="s">
        <v>142</v>
      </c>
      <c r="E183" s="220" t="s">
        <v>296</v>
      </c>
      <c r="F183" s="221" t="s">
        <v>297</v>
      </c>
      <c r="G183" s="222" t="s">
        <v>178</v>
      </c>
      <c r="H183" s="223">
        <v>7.3799999999999999</v>
      </c>
      <c r="I183" s="224"/>
      <c r="J183" s="225">
        <f>ROUND(I183*H183,2)</f>
        <v>0</v>
      </c>
      <c r="K183" s="221" t="s">
        <v>146</v>
      </c>
      <c r="L183" s="70"/>
      <c r="M183" s="226" t="s">
        <v>23</v>
      </c>
      <c r="N183" s="227" t="s">
        <v>46</v>
      </c>
      <c r="O183" s="45"/>
      <c r="P183" s="228">
        <f>O183*H183</f>
        <v>0</v>
      </c>
      <c r="Q183" s="228">
        <v>2.45343</v>
      </c>
      <c r="R183" s="228">
        <f>Q183*H183</f>
        <v>18.106313400000001</v>
      </c>
      <c r="S183" s="228">
        <v>0</v>
      </c>
      <c r="T183" s="229">
        <f>S183*H183</f>
        <v>0</v>
      </c>
      <c r="AR183" s="22" t="s">
        <v>147</v>
      </c>
      <c r="AT183" s="22" t="s">
        <v>142</v>
      </c>
      <c r="AU183" s="22" t="s">
        <v>85</v>
      </c>
      <c r="AY183" s="22" t="s">
        <v>140</v>
      </c>
      <c r="BE183" s="230">
        <f>IF(N183="základní",J183,0)</f>
        <v>0</v>
      </c>
      <c r="BF183" s="230">
        <f>IF(N183="snížená",J183,0)</f>
        <v>0</v>
      </c>
      <c r="BG183" s="230">
        <f>IF(N183="zákl. přenesená",J183,0)</f>
        <v>0</v>
      </c>
      <c r="BH183" s="230">
        <f>IF(N183="sníž. přenesená",J183,0)</f>
        <v>0</v>
      </c>
      <c r="BI183" s="230">
        <f>IF(N183="nulová",J183,0)</f>
        <v>0</v>
      </c>
      <c r="BJ183" s="22" t="s">
        <v>83</v>
      </c>
      <c r="BK183" s="230">
        <f>ROUND(I183*H183,2)</f>
        <v>0</v>
      </c>
      <c r="BL183" s="22" t="s">
        <v>147</v>
      </c>
      <c r="BM183" s="22" t="s">
        <v>298</v>
      </c>
    </row>
    <row r="184" s="11" customFormat="1">
      <c r="B184" s="234"/>
      <c r="C184" s="235"/>
      <c r="D184" s="231" t="s">
        <v>167</v>
      </c>
      <c r="E184" s="236" t="s">
        <v>23</v>
      </c>
      <c r="F184" s="237" t="s">
        <v>299</v>
      </c>
      <c r="G184" s="235"/>
      <c r="H184" s="238">
        <v>7.3799999999999999</v>
      </c>
      <c r="I184" s="239"/>
      <c r="J184" s="235"/>
      <c r="K184" s="235"/>
      <c r="L184" s="240"/>
      <c r="M184" s="241"/>
      <c r="N184" s="242"/>
      <c r="O184" s="242"/>
      <c r="P184" s="242"/>
      <c r="Q184" s="242"/>
      <c r="R184" s="242"/>
      <c r="S184" s="242"/>
      <c r="T184" s="243"/>
      <c r="AT184" s="244" t="s">
        <v>167</v>
      </c>
      <c r="AU184" s="244" t="s">
        <v>85</v>
      </c>
      <c r="AV184" s="11" t="s">
        <v>85</v>
      </c>
      <c r="AW184" s="11" t="s">
        <v>38</v>
      </c>
      <c r="AX184" s="11" t="s">
        <v>75</v>
      </c>
      <c r="AY184" s="244" t="s">
        <v>140</v>
      </c>
    </row>
    <row r="185" s="12" customFormat="1">
      <c r="B185" s="245"/>
      <c r="C185" s="246"/>
      <c r="D185" s="231" t="s">
        <v>167</v>
      </c>
      <c r="E185" s="247" t="s">
        <v>23</v>
      </c>
      <c r="F185" s="248" t="s">
        <v>169</v>
      </c>
      <c r="G185" s="246"/>
      <c r="H185" s="249">
        <v>7.3799999999999999</v>
      </c>
      <c r="I185" s="250"/>
      <c r="J185" s="246"/>
      <c r="K185" s="246"/>
      <c r="L185" s="251"/>
      <c r="M185" s="252"/>
      <c r="N185" s="253"/>
      <c r="O185" s="253"/>
      <c r="P185" s="253"/>
      <c r="Q185" s="253"/>
      <c r="R185" s="253"/>
      <c r="S185" s="253"/>
      <c r="T185" s="254"/>
      <c r="AT185" s="255" t="s">
        <v>167</v>
      </c>
      <c r="AU185" s="255" t="s">
        <v>85</v>
      </c>
      <c r="AV185" s="12" t="s">
        <v>147</v>
      </c>
      <c r="AW185" s="12" t="s">
        <v>38</v>
      </c>
      <c r="AX185" s="12" t="s">
        <v>83</v>
      </c>
      <c r="AY185" s="255" t="s">
        <v>140</v>
      </c>
    </row>
    <row r="186" s="1" customFormat="1" ht="38.25" customHeight="1">
      <c r="B186" s="44"/>
      <c r="C186" s="219" t="s">
        <v>300</v>
      </c>
      <c r="D186" s="219" t="s">
        <v>142</v>
      </c>
      <c r="E186" s="220" t="s">
        <v>301</v>
      </c>
      <c r="F186" s="221" t="s">
        <v>302</v>
      </c>
      <c r="G186" s="222" t="s">
        <v>164</v>
      </c>
      <c r="H186" s="223">
        <v>18.039999999999999</v>
      </c>
      <c r="I186" s="224"/>
      <c r="J186" s="225">
        <f>ROUND(I186*H186,2)</f>
        <v>0</v>
      </c>
      <c r="K186" s="221" t="s">
        <v>146</v>
      </c>
      <c r="L186" s="70"/>
      <c r="M186" s="226" t="s">
        <v>23</v>
      </c>
      <c r="N186" s="227" t="s">
        <v>46</v>
      </c>
      <c r="O186" s="45"/>
      <c r="P186" s="228">
        <f>O186*H186</f>
        <v>0</v>
      </c>
      <c r="Q186" s="228">
        <v>0.00215</v>
      </c>
      <c r="R186" s="228">
        <f>Q186*H186</f>
        <v>0.038786000000000001</v>
      </c>
      <c r="S186" s="228">
        <v>0</v>
      </c>
      <c r="T186" s="229">
        <f>S186*H186</f>
        <v>0</v>
      </c>
      <c r="AR186" s="22" t="s">
        <v>147</v>
      </c>
      <c r="AT186" s="22" t="s">
        <v>142</v>
      </c>
      <c r="AU186" s="22" t="s">
        <v>85</v>
      </c>
      <c r="AY186" s="22" t="s">
        <v>140</v>
      </c>
      <c r="BE186" s="230">
        <f>IF(N186="základní",J186,0)</f>
        <v>0</v>
      </c>
      <c r="BF186" s="230">
        <f>IF(N186="snížená",J186,0)</f>
        <v>0</v>
      </c>
      <c r="BG186" s="230">
        <f>IF(N186="zákl. přenesená",J186,0)</f>
        <v>0</v>
      </c>
      <c r="BH186" s="230">
        <f>IF(N186="sníž. přenesená",J186,0)</f>
        <v>0</v>
      </c>
      <c r="BI186" s="230">
        <f>IF(N186="nulová",J186,0)</f>
        <v>0</v>
      </c>
      <c r="BJ186" s="22" t="s">
        <v>83</v>
      </c>
      <c r="BK186" s="230">
        <f>ROUND(I186*H186,2)</f>
        <v>0</v>
      </c>
      <c r="BL186" s="22" t="s">
        <v>147</v>
      </c>
      <c r="BM186" s="22" t="s">
        <v>303</v>
      </c>
    </row>
    <row r="187" s="1" customFormat="1">
      <c r="B187" s="44"/>
      <c r="C187" s="72"/>
      <c r="D187" s="231" t="s">
        <v>149</v>
      </c>
      <c r="E187" s="72"/>
      <c r="F187" s="232" t="s">
        <v>304</v>
      </c>
      <c r="G187" s="72"/>
      <c r="H187" s="72"/>
      <c r="I187" s="189"/>
      <c r="J187" s="72"/>
      <c r="K187" s="72"/>
      <c r="L187" s="70"/>
      <c r="M187" s="233"/>
      <c r="N187" s="45"/>
      <c r="O187" s="45"/>
      <c r="P187" s="45"/>
      <c r="Q187" s="45"/>
      <c r="R187" s="45"/>
      <c r="S187" s="45"/>
      <c r="T187" s="93"/>
      <c r="AT187" s="22" t="s">
        <v>149</v>
      </c>
      <c r="AU187" s="22" t="s">
        <v>85</v>
      </c>
    </row>
    <row r="188" s="11" customFormat="1">
      <c r="B188" s="234"/>
      <c r="C188" s="235"/>
      <c r="D188" s="231" t="s">
        <v>167</v>
      </c>
      <c r="E188" s="236" t="s">
        <v>23</v>
      </c>
      <c r="F188" s="237" t="s">
        <v>305</v>
      </c>
      <c r="G188" s="235"/>
      <c r="H188" s="238">
        <v>18.039999999999999</v>
      </c>
      <c r="I188" s="239"/>
      <c r="J188" s="235"/>
      <c r="K188" s="235"/>
      <c r="L188" s="240"/>
      <c r="M188" s="241"/>
      <c r="N188" s="242"/>
      <c r="O188" s="242"/>
      <c r="P188" s="242"/>
      <c r="Q188" s="242"/>
      <c r="R188" s="242"/>
      <c r="S188" s="242"/>
      <c r="T188" s="243"/>
      <c r="AT188" s="244" t="s">
        <v>167</v>
      </c>
      <c r="AU188" s="244" t="s">
        <v>85</v>
      </c>
      <c r="AV188" s="11" t="s">
        <v>85</v>
      </c>
      <c r="AW188" s="11" t="s">
        <v>38</v>
      </c>
      <c r="AX188" s="11" t="s">
        <v>75</v>
      </c>
      <c r="AY188" s="244" t="s">
        <v>140</v>
      </c>
    </row>
    <row r="189" s="12" customFormat="1">
      <c r="B189" s="245"/>
      <c r="C189" s="246"/>
      <c r="D189" s="231" t="s">
        <v>167</v>
      </c>
      <c r="E189" s="247" t="s">
        <v>23</v>
      </c>
      <c r="F189" s="248" t="s">
        <v>169</v>
      </c>
      <c r="G189" s="246"/>
      <c r="H189" s="249">
        <v>18.039999999999999</v>
      </c>
      <c r="I189" s="250"/>
      <c r="J189" s="246"/>
      <c r="K189" s="246"/>
      <c r="L189" s="251"/>
      <c r="M189" s="252"/>
      <c r="N189" s="253"/>
      <c r="O189" s="253"/>
      <c r="P189" s="253"/>
      <c r="Q189" s="253"/>
      <c r="R189" s="253"/>
      <c r="S189" s="253"/>
      <c r="T189" s="254"/>
      <c r="AT189" s="255" t="s">
        <v>167</v>
      </c>
      <c r="AU189" s="255" t="s">
        <v>85</v>
      </c>
      <c r="AV189" s="12" t="s">
        <v>147</v>
      </c>
      <c r="AW189" s="12" t="s">
        <v>38</v>
      </c>
      <c r="AX189" s="12" t="s">
        <v>83</v>
      </c>
      <c r="AY189" s="255" t="s">
        <v>140</v>
      </c>
    </row>
    <row r="190" s="1" customFormat="1" ht="38.25" customHeight="1">
      <c r="B190" s="44"/>
      <c r="C190" s="219" t="s">
        <v>306</v>
      </c>
      <c r="D190" s="219" t="s">
        <v>142</v>
      </c>
      <c r="E190" s="220" t="s">
        <v>307</v>
      </c>
      <c r="F190" s="221" t="s">
        <v>308</v>
      </c>
      <c r="G190" s="222" t="s">
        <v>164</v>
      </c>
      <c r="H190" s="223">
        <v>18.039999999999999</v>
      </c>
      <c r="I190" s="224"/>
      <c r="J190" s="225">
        <f>ROUND(I190*H190,2)</f>
        <v>0</v>
      </c>
      <c r="K190" s="221" t="s">
        <v>146</v>
      </c>
      <c r="L190" s="70"/>
      <c r="M190" s="226" t="s">
        <v>23</v>
      </c>
      <c r="N190" s="227" t="s">
        <v>46</v>
      </c>
      <c r="O190" s="45"/>
      <c r="P190" s="228">
        <f>O190*H190</f>
        <v>0</v>
      </c>
      <c r="Q190" s="228">
        <v>0</v>
      </c>
      <c r="R190" s="228">
        <f>Q190*H190</f>
        <v>0</v>
      </c>
      <c r="S190" s="228">
        <v>0</v>
      </c>
      <c r="T190" s="229">
        <f>S190*H190</f>
        <v>0</v>
      </c>
      <c r="AR190" s="22" t="s">
        <v>147</v>
      </c>
      <c r="AT190" s="22" t="s">
        <v>142</v>
      </c>
      <c r="AU190" s="22" t="s">
        <v>85</v>
      </c>
      <c r="AY190" s="22" t="s">
        <v>140</v>
      </c>
      <c r="BE190" s="230">
        <f>IF(N190="základní",J190,0)</f>
        <v>0</v>
      </c>
      <c r="BF190" s="230">
        <f>IF(N190="snížená",J190,0)</f>
        <v>0</v>
      </c>
      <c r="BG190" s="230">
        <f>IF(N190="zákl. přenesená",J190,0)</f>
        <v>0</v>
      </c>
      <c r="BH190" s="230">
        <f>IF(N190="sníž. přenesená",J190,0)</f>
        <v>0</v>
      </c>
      <c r="BI190" s="230">
        <f>IF(N190="nulová",J190,0)</f>
        <v>0</v>
      </c>
      <c r="BJ190" s="22" t="s">
        <v>83</v>
      </c>
      <c r="BK190" s="230">
        <f>ROUND(I190*H190,2)</f>
        <v>0</v>
      </c>
      <c r="BL190" s="22" t="s">
        <v>147</v>
      </c>
      <c r="BM190" s="22" t="s">
        <v>309</v>
      </c>
    </row>
    <row r="191" s="1" customFormat="1">
      <c r="B191" s="44"/>
      <c r="C191" s="72"/>
      <c r="D191" s="231" t="s">
        <v>149</v>
      </c>
      <c r="E191" s="72"/>
      <c r="F191" s="232" t="s">
        <v>304</v>
      </c>
      <c r="G191" s="72"/>
      <c r="H191" s="72"/>
      <c r="I191" s="189"/>
      <c r="J191" s="72"/>
      <c r="K191" s="72"/>
      <c r="L191" s="70"/>
      <c r="M191" s="233"/>
      <c r="N191" s="45"/>
      <c r="O191" s="45"/>
      <c r="P191" s="45"/>
      <c r="Q191" s="45"/>
      <c r="R191" s="45"/>
      <c r="S191" s="45"/>
      <c r="T191" s="93"/>
      <c r="AT191" s="22" t="s">
        <v>149</v>
      </c>
      <c r="AU191" s="22" t="s">
        <v>85</v>
      </c>
    </row>
    <row r="192" s="1" customFormat="1" ht="38.25" customHeight="1">
      <c r="B192" s="44"/>
      <c r="C192" s="219" t="s">
        <v>310</v>
      </c>
      <c r="D192" s="219" t="s">
        <v>142</v>
      </c>
      <c r="E192" s="220" t="s">
        <v>311</v>
      </c>
      <c r="F192" s="221" t="s">
        <v>312</v>
      </c>
      <c r="G192" s="222" t="s">
        <v>164</v>
      </c>
      <c r="H192" s="223">
        <v>18.039999999999999</v>
      </c>
      <c r="I192" s="224"/>
      <c r="J192" s="225">
        <f>ROUND(I192*H192,2)</f>
        <v>0</v>
      </c>
      <c r="K192" s="221" t="s">
        <v>146</v>
      </c>
      <c r="L192" s="70"/>
      <c r="M192" s="226" t="s">
        <v>23</v>
      </c>
      <c r="N192" s="227" t="s">
        <v>46</v>
      </c>
      <c r="O192" s="45"/>
      <c r="P192" s="228">
        <f>O192*H192</f>
        <v>0</v>
      </c>
      <c r="Q192" s="228">
        <v>0.0030999999999999999</v>
      </c>
      <c r="R192" s="228">
        <f>Q192*H192</f>
        <v>0.055923999999999995</v>
      </c>
      <c r="S192" s="228">
        <v>0</v>
      </c>
      <c r="T192" s="229">
        <f>S192*H192</f>
        <v>0</v>
      </c>
      <c r="AR192" s="22" t="s">
        <v>147</v>
      </c>
      <c r="AT192" s="22" t="s">
        <v>142</v>
      </c>
      <c r="AU192" s="22" t="s">
        <v>85</v>
      </c>
      <c r="AY192" s="22" t="s">
        <v>140</v>
      </c>
      <c r="BE192" s="230">
        <f>IF(N192="základní",J192,0)</f>
        <v>0</v>
      </c>
      <c r="BF192" s="230">
        <f>IF(N192="snížená",J192,0)</f>
        <v>0</v>
      </c>
      <c r="BG192" s="230">
        <f>IF(N192="zákl. přenesená",J192,0)</f>
        <v>0</v>
      </c>
      <c r="BH192" s="230">
        <f>IF(N192="sníž. přenesená",J192,0)</f>
        <v>0</v>
      </c>
      <c r="BI192" s="230">
        <f>IF(N192="nulová",J192,0)</f>
        <v>0</v>
      </c>
      <c r="BJ192" s="22" t="s">
        <v>83</v>
      </c>
      <c r="BK192" s="230">
        <f>ROUND(I192*H192,2)</f>
        <v>0</v>
      </c>
      <c r="BL192" s="22" t="s">
        <v>147</v>
      </c>
      <c r="BM192" s="22" t="s">
        <v>313</v>
      </c>
    </row>
    <row r="193" s="1" customFormat="1" ht="38.25" customHeight="1">
      <c r="B193" s="44"/>
      <c r="C193" s="219" t="s">
        <v>314</v>
      </c>
      <c r="D193" s="219" t="s">
        <v>142</v>
      </c>
      <c r="E193" s="220" t="s">
        <v>315</v>
      </c>
      <c r="F193" s="221" t="s">
        <v>316</v>
      </c>
      <c r="G193" s="222" t="s">
        <v>164</v>
      </c>
      <c r="H193" s="223">
        <v>18.039999999999999</v>
      </c>
      <c r="I193" s="224"/>
      <c r="J193" s="225">
        <f>ROUND(I193*H193,2)</f>
        <v>0</v>
      </c>
      <c r="K193" s="221" t="s">
        <v>146</v>
      </c>
      <c r="L193" s="70"/>
      <c r="M193" s="226" t="s">
        <v>23</v>
      </c>
      <c r="N193" s="227" t="s">
        <v>46</v>
      </c>
      <c r="O193" s="45"/>
      <c r="P193" s="228">
        <f>O193*H193</f>
        <v>0</v>
      </c>
      <c r="Q193" s="228">
        <v>0</v>
      </c>
      <c r="R193" s="228">
        <f>Q193*H193</f>
        <v>0</v>
      </c>
      <c r="S193" s="228">
        <v>0</v>
      </c>
      <c r="T193" s="229">
        <f>S193*H193</f>
        <v>0</v>
      </c>
      <c r="AR193" s="22" t="s">
        <v>147</v>
      </c>
      <c r="AT193" s="22" t="s">
        <v>142</v>
      </c>
      <c r="AU193" s="22" t="s">
        <v>85</v>
      </c>
      <c r="AY193" s="22" t="s">
        <v>140</v>
      </c>
      <c r="BE193" s="230">
        <f>IF(N193="základní",J193,0)</f>
        <v>0</v>
      </c>
      <c r="BF193" s="230">
        <f>IF(N193="snížená",J193,0)</f>
        <v>0</v>
      </c>
      <c r="BG193" s="230">
        <f>IF(N193="zákl. přenesená",J193,0)</f>
        <v>0</v>
      </c>
      <c r="BH193" s="230">
        <f>IF(N193="sníž. přenesená",J193,0)</f>
        <v>0</v>
      </c>
      <c r="BI193" s="230">
        <f>IF(N193="nulová",J193,0)</f>
        <v>0</v>
      </c>
      <c r="BJ193" s="22" t="s">
        <v>83</v>
      </c>
      <c r="BK193" s="230">
        <f>ROUND(I193*H193,2)</f>
        <v>0</v>
      </c>
      <c r="BL193" s="22" t="s">
        <v>147</v>
      </c>
      <c r="BM193" s="22" t="s">
        <v>317</v>
      </c>
    </row>
    <row r="194" s="1" customFormat="1" ht="63.75" customHeight="1">
      <c r="B194" s="44"/>
      <c r="C194" s="219" t="s">
        <v>318</v>
      </c>
      <c r="D194" s="219" t="s">
        <v>142</v>
      </c>
      <c r="E194" s="220" t="s">
        <v>319</v>
      </c>
      <c r="F194" s="221" t="s">
        <v>320</v>
      </c>
      <c r="G194" s="222" t="s">
        <v>216</v>
      </c>
      <c r="H194" s="223">
        <v>0.088999999999999996</v>
      </c>
      <c r="I194" s="224"/>
      <c r="J194" s="225">
        <f>ROUND(I194*H194,2)</f>
        <v>0</v>
      </c>
      <c r="K194" s="221" t="s">
        <v>146</v>
      </c>
      <c r="L194" s="70"/>
      <c r="M194" s="226" t="s">
        <v>23</v>
      </c>
      <c r="N194" s="227" t="s">
        <v>46</v>
      </c>
      <c r="O194" s="45"/>
      <c r="P194" s="228">
        <f>O194*H194</f>
        <v>0</v>
      </c>
      <c r="Q194" s="228">
        <v>1.0551600000000001</v>
      </c>
      <c r="R194" s="228">
        <f>Q194*H194</f>
        <v>0.093909240000000005</v>
      </c>
      <c r="S194" s="228">
        <v>0</v>
      </c>
      <c r="T194" s="229">
        <f>S194*H194</f>
        <v>0</v>
      </c>
      <c r="AR194" s="22" t="s">
        <v>147</v>
      </c>
      <c r="AT194" s="22" t="s">
        <v>142</v>
      </c>
      <c r="AU194" s="22" t="s">
        <v>85</v>
      </c>
      <c r="AY194" s="22" t="s">
        <v>140</v>
      </c>
      <c r="BE194" s="230">
        <f>IF(N194="základní",J194,0)</f>
        <v>0</v>
      </c>
      <c r="BF194" s="230">
        <f>IF(N194="snížená",J194,0)</f>
        <v>0</v>
      </c>
      <c r="BG194" s="230">
        <f>IF(N194="zákl. přenesená",J194,0)</f>
        <v>0</v>
      </c>
      <c r="BH194" s="230">
        <f>IF(N194="sníž. přenesená",J194,0)</f>
        <v>0</v>
      </c>
      <c r="BI194" s="230">
        <f>IF(N194="nulová",J194,0)</f>
        <v>0</v>
      </c>
      <c r="BJ194" s="22" t="s">
        <v>83</v>
      </c>
      <c r="BK194" s="230">
        <f>ROUND(I194*H194,2)</f>
        <v>0</v>
      </c>
      <c r="BL194" s="22" t="s">
        <v>147</v>
      </c>
      <c r="BM194" s="22" t="s">
        <v>321</v>
      </c>
    </row>
    <row r="195" s="11" customFormat="1">
      <c r="B195" s="234"/>
      <c r="C195" s="235"/>
      <c r="D195" s="231" t="s">
        <v>167</v>
      </c>
      <c r="E195" s="236" t="s">
        <v>23</v>
      </c>
      <c r="F195" s="237" t="s">
        <v>322</v>
      </c>
      <c r="G195" s="235"/>
      <c r="H195" s="238">
        <v>0.088999999999999996</v>
      </c>
      <c r="I195" s="239"/>
      <c r="J195" s="235"/>
      <c r="K195" s="235"/>
      <c r="L195" s="240"/>
      <c r="M195" s="241"/>
      <c r="N195" s="242"/>
      <c r="O195" s="242"/>
      <c r="P195" s="242"/>
      <c r="Q195" s="242"/>
      <c r="R195" s="242"/>
      <c r="S195" s="242"/>
      <c r="T195" s="243"/>
      <c r="AT195" s="244" t="s">
        <v>167</v>
      </c>
      <c r="AU195" s="244" t="s">
        <v>85</v>
      </c>
      <c r="AV195" s="11" t="s">
        <v>85</v>
      </c>
      <c r="AW195" s="11" t="s">
        <v>38</v>
      </c>
      <c r="AX195" s="11" t="s">
        <v>75</v>
      </c>
      <c r="AY195" s="244" t="s">
        <v>140</v>
      </c>
    </row>
    <row r="196" s="12" customFormat="1">
      <c r="B196" s="245"/>
      <c r="C196" s="246"/>
      <c r="D196" s="231" t="s">
        <v>167</v>
      </c>
      <c r="E196" s="247" t="s">
        <v>23</v>
      </c>
      <c r="F196" s="248" t="s">
        <v>169</v>
      </c>
      <c r="G196" s="246"/>
      <c r="H196" s="249">
        <v>0.088999999999999996</v>
      </c>
      <c r="I196" s="250"/>
      <c r="J196" s="246"/>
      <c r="K196" s="246"/>
      <c r="L196" s="251"/>
      <c r="M196" s="252"/>
      <c r="N196" s="253"/>
      <c r="O196" s="253"/>
      <c r="P196" s="253"/>
      <c r="Q196" s="253"/>
      <c r="R196" s="253"/>
      <c r="S196" s="253"/>
      <c r="T196" s="254"/>
      <c r="AT196" s="255" t="s">
        <v>167</v>
      </c>
      <c r="AU196" s="255" t="s">
        <v>85</v>
      </c>
      <c r="AV196" s="12" t="s">
        <v>147</v>
      </c>
      <c r="AW196" s="12" t="s">
        <v>38</v>
      </c>
      <c r="AX196" s="12" t="s">
        <v>83</v>
      </c>
      <c r="AY196" s="255" t="s">
        <v>140</v>
      </c>
    </row>
    <row r="197" s="1" customFormat="1" ht="38.25" customHeight="1">
      <c r="B197" s="44"/>
      <c r="C197" s="219" t="s">
        <v>323</v>
      </c>
      <c r="D197" s="219" t="s">
        <v>142</v>
      </c>
      <c r="E197" s="220" t="s">
        <v>324</v>
      </c>
      <c r="F197" s="221" t="s">
        <v>325</v>
      </c>
      <c r="G197" s="222" t="s">
        <v>164</v>
      </c>
      <c r="H197" s="223">
        <v>18.039999999999999</v>
      </c>
      <c r="I197" s="224"/>
      <c r="J197" s="225">
        <f>ROUND(I197*H197,2)</f>
        <v>0</v>
      </c>
      <c r="K197" s="221" t="s">
        <v>146</v>
      </c>
      <c r="L197" s="70"/>
      <c r="M197" s="226" t="s">
        <v>23</v>
      </c>
      <c r="N197" s="227" t="s">
        <v>46</v>
      </c>
      <c r="O197" s="45"/>
      <c r="P197" s="228">
        <f>O197*H197</f>
        <v>0</v>
      </c>
      <c r="Q197" s="228">
        <v>0.90178999999999998</v>
      </c>
      <c r="R197" s="228">
        <f>Q197*H197</f>
        <v>16.268291599999998</v>
      </c>
      <c r="S197" s="228">
        <v>0</v>
      </c>
      <c r="T197" s="229">
        <f>S197*H197</f>
        <v>0</v>
      </c>
      <c r="AR197" s="22" t="s">
        <v>147</v>
      </c>
      <c r="AT197" s="22" t="s">
        <v>142</v>
      </c>
      <c r="AU197" s="22" t="s">
        <v>85</v>
      </c>
      <c r="AY197" s="22" t="s">
        <v>140</v>
      </c>
      <c r="BE197" s="230">
        <f>IF(N197="základní",J197,0)</f>
        <v>0</v>
      </c>
      <c r="BF197" s="230">
        <f>IF(N197="snížená",J197,0)</f>
        <v>0</v>
      </c>
      <c r="BG197" s="230">
        <f>IF(N197="zákl. přenesená",J197,0)</f>
        <v>0</v>
      </c>
      <c r="BH197" s="230">
        <f>IF(N197="sníž. přenesená",J197,0)</f>
        <v>0</v>
      </c>
      <c r="BI197" s="230">
        <f>IF(N197="nulová",J197,0)</f>
        <v>0</v>
      </c>
      <c r="BJ197" s="22" t="s">
        <v>83</v>
      </c>
      <c r="BK197" s="230">
        <f>ROUND(I197*H197,2)</f>
        <v>0</v>
      </c>
      <c r="BL197" s="22" t="s">
        <v>147</v>
      </c>
      <c r="BM197" s="22" t="s">
        <v>326</v>
      </c>
    </row>
    <row r="198" s="1" customFormat="1">
      <c r="B198" s="44"/>
      <c r="C198" s="72"/>
      <c r="D198" s="231" t="s">
        <v>149</v>
      </c>
      <c r="E198" s="72"/>
      <c r="F198" s="232" t="s">
        <v>327</v>
      </c>
      <c r="G198" s="72"/>
      <c r="H198" s="72"/>
      <c r="I198" s="189"/>
      <c r="J198" s="72"/>
      <c r="K198" s="72"/>
      <c r="L198" s="70"/>
      <c r="M198" s="233"/>
      <c r="N198" s="45"/>
      <c r="O198" s="45"/>
      <c r="P198" s="45"/>
      <c r="Q198" s="45"/>
      <c r="R198" s="45"/>
      <c r="S198" s="45"/>
      <c r="T198" s="93"/>
      <c r="AT198" s="22" t="s">
        <v>149</v>
      </c>
      <c r="AU198" s="22" t="s">
        <v>85</v>
      </c>
    </row>
    <row r="199" s="11" customFormat="1">
      <c r="B199" s="234"/>
      <c r="C199" s="235"/>
      <c r="D199" s="231" t="s">
        <v>167</v>
      </c>
      <c r="E199" s="236" t="s">
        <v>23</v>
      </c>
      <c r="F199" s="237" t="s">
        <v>305</v>
      </c>
      <c r="G199" s="235"/>
      <c r="H199" s="238">
        <v>18.039999999999999</v>
      </c>
      <c r="I199" s="239"/>
      <c r="J199" s="235"/>
      <c r="K199" s="235"/>
      <c r="L199" s="240"/>
      <c r="M199" s="241"/>
      <c r="N199" s="242"/>
      <c r="O199" s="242"/>
      <c r="P199" s="242"/>
      <c r="Q199" s="242"/>
      <c r="R199" s="242"/>
      <c r="S199" s="242"/>
      <c r="T199" s="243"/>
      <c r="AT199" s="244" t="s">
        <v>167</v>
      </c>
      <c r="AU199" s="244" t="s">
        <v>85</v>
      </c>
      <c r="AV199" s="11" t="s">
        <v>85</v>
      </c>
      <c r="AW199" s="11" t="s">
        <v>38</v>
      </c>
      <c r="AX199" s="11" t="s">
        <v>75</v>
      </c>
      <c r="AY199" s="244" t="s">
        <v>140</v>
      </c>
    </row>
    <row r="200" s="12" customFormat="1">
      <c r="B200" s="245"/>
      <c r="C200" s="246"/>
      <c r="D200" s="231" t="s">
        <v>167</v>
      </c>
      <c r="E200" s="247" t="s">
        <v>23</v>
      </c>
      <c r="F200" s="248" t="s">
        <v>169</v>
      </c>
      <c r="G200" s="246"/>
      <c r="H200" s="249">
        <v>18.039999999999999</v>
      </c>
      <c r="I200" s="250"/>
      <c r="J200" s="246"/>
      <c r="K200" s="246"/>
      <c r="L200" s="251"/>
      <c r="M200" s="252"/>
      <c r="N200" s="253"/>
      <c r="O200" s="253"/>
      <c r="P200" s="253"/>
      <c r="Q200" s="253"/>
      <c r="R200" s="253"/>
      <c r="S200" s="253"/>
      <c r="T200" s="254"/>
      <c r="AT200" s="255" t="s">
        <v>167</v>
      </c>
      <c r="AU200" s="255" t="s">
        <v>85</v>
      </c>
      <c r="AV200" s="12" t="s">
        <v>147</v>
      </c>
      <c r="AW200" s="12" t="s">
        <v>38</v>
      </c>
      <c r="AX200" s="12" t="s">
        <v>83</v>
      </c>
      <c r="AY200" s="255" t="s">
        <v>140</v>
      </c>
    </row>
    <row r="201" s="10" customFormat="1" ht="29.88" customHeight="1">
      <c r="B201" s="203"/>
      <c r="C201" s="204"/>
      <c r="D201" s="205" t="s">
        <v>74</v>
      </c>
      <c r="E201" s="217" t="s">
        <v>170</v>
      </c>
      <c r="F201" s="217" t="s">
        <v>328</v>
      </c>
      <c r="G201" s="204"/>
      <c r="H201" s="204"/>
      <c r="I201" s="207"/>
      <c r="J201" s="218">
        <f>BK201</f>
        <v>0</v>
      </c>
      <c r="K201" s="204"/>
      <c r="L201" s="209"/>
      <c r="M201" s="210"/>
      <c r="N201" s="211"/>
      <c r="O201" s="211"/>
      <c r="P201" s="212">
        <f>SUM(P202:P211)</f>
        <v>0</v>
      </c>
      <c r="Q201" s="211"/>
      <c r="R201" s="212">
        <f>SUM(R202:R211)</f>
        <v>29.554416</v>
      </c>
      <c r="S201" s="211"/>
      <c r="T201" s="213">
        <f>SUM(T202:T211)</f>
        <v>0</v>
      </c>
      <c r="AR201" s="214" t="s">
        <v>83</v>
      </c>
      <c r="AT201" s="215" t="s">
        <v>74</v>
      </c>
      <c r="AU201" s="215" t="s">
        <v>83</v>
      </c>
      <c r="AY201" s="214" t="s">
        <v>140</v>
      </c>
      <c r="BK201" s="216">
        <f>SUM(BK202:BK211)</f>
        <v>0</v>
      </c>
    </row>
    <row r="202" s="1" customFormat="1" ht="16.5" customHeight="1">
      <c r="B202" s="44"/>
      <c r="C202" s="219" t="s">
        <v>329</v>
      </c>
      <c r="D202" s="219" t="s">
        <v>142</v>
      </c>
      <c r="E202" s="220" t="s">
        <v>330</v>
      </c>
      <c r="F202" s="221" t="s">
        <v>331</v>
      </c>
      <c r="G202" s="222" t="s">
        <v>164</v>
      </c>
      <c r="H202" s="223">
        <v>59.104999999999997</v>
      </c>
      <c r="I202" s="224"/>
      <c r="J202" s="225">
        <f>ROUND(I202*H202,2)</f>
        <v>0</v>
      </c>
      <c r="K202" s="221" t="s">
        <v>23</v>
      </c>
      <c r="L202" s="70"/>
      <c r="M202" s="226" t="s">
        <v>23</v>
      </c>
      <c r="N202" s="227" t="s">
        <v>46</v>
      </c>
      <c r="O202" s="45"/>
      <c r="P202" s="228">
        <f>O202*H202</f>
        <v>0</v>
      </c>
      <c r="Q202" s="228">
        <v>0</v>
      </c>
      <c r="R202" s="228">
        <f>Q202*H202</f>
        <v>0</v>
      </c>
      <c r="S202" s="228">
        <v>0</v>
      </c>
      <c r="T202" s="229">
        <f>S202*H202</f>
        <v>0</v>
      </c>
      <c r="AR202" s="22" t="s">
        <v>147</v>
      </c>
      <c r="AT202" s="22" t="s">
        <v>142</v>
      </c>
      <c r="AU202" s="22" t="s">
        <v>85</v>
      </c>
      <c r="AY202" s="22" t="s">
        <v>140</v>
      </c>
      <c r="BE202" s="230">
        <f>IF(N202="základní",J202,0)</f>
        <v>0</v>
      </c>
      <c r="BF202" s="230">
        <f>IF(N202="snížená",J202,0)</f>
        <v>0</v>
      </c>
      <c r="BG202" s="230">
        <f>IF(N202="zákl. přenesená",J202,0)</f>
        <v>0</v>
      </c>
      <c r="BH202" s="230">
        <f>IF(N202="sníž. přenesená",J202,0)</f>
        <v>0</v>
      </c>
      <c r="BI202" s="230">
        <f>IF(N202="nulová",J202,0)</f>
        <v>0</v>
      </c>
      <c r="BJ202" s="22" t="s">
        <v>83</v>
      </c>
      <c r="BK202" s="230">
        <f>ROUND(I202*H202,2)</f>
        <v>0</v>
      </c>
      <c r="BL202" s="22" t="s">
        <v>147</v>
      </c>
      <c r="BM202" s="22" t="s">
        <v>332</v>
      </c>
    </row>
    <row r="203" s="11" customFormat="1">
      <c r="B203" s="234"/>
      <c r="C203" s="235"/>
      <c r="D203" s="231" t="s">
        <v>167</v>
      </c>
      <c r="E203" s="236" t="s">
        <v>23</v>
      </c>
      <c r="F203" s="237" t="s">
        <v>333</v>
      </c>
      <c r="G203" s="235"/>
      <c r="H203" s="238">
        <v>59.104999999999997</v>
      </c>
      <c r="I203" s="239"/>
      <c r="J203" s="235"/>
      <c r="K203" s="235"/>
      <c r="L203" s="240"/>
      <c r="M203" s="241"/>
      <c r="N203" s="242"/>
      <c r="O203" s="242"/>
      <c r="P203" s="242"/>
      <c r="Q203" s="242"/>
      <c r="R203" s="242"/>
      <c r="S203" s="242"/>
      <c r="T203" s="243"/>
      <c r="AT203" s="244" t="s">
        <v>167</v>
      </c>
      <c r="AU203" s="244" t="s">
        <v>85</v>
      </c>
      <c r="AV203" s="11" t="s">
        <v>85</v>
      </c>
      <c r="AW203" s="11" t="s">
        <v>38</v>
      </c>
      <c r="AX203" s="11" t="s">
        <v>75</v>
      </c>
      <c r="AY203" s="244" t="s">
        <v>140</v>
      </c>
    </row>
    <row r="204" s="12" customFormat="1">
      <c r="B204" s="245"/>
      <c r="C204" s="246"/>
      <c r="D204" s="231" t="s">
        <v>167</v>
      </c>
      <c r="E204" s="247" t="s">
        <v>23</v>
      </c>
      <c r="F204" s="248" t="s">
        <v>169</v>
      </c>
      <c r="G204" s="246"/>
      <c r="H204" s="249">
        <v>59.104999999999997</v>
      </c>
      <c r="I204" s="250"/>
      <c r="J204" s="246"/>
      <c r="K204" s="246"/>
      <c r="L204" s="251"/>
      <c r="M204" s="252"/>
      <c r="N204" s="253"/>
      <c r="O204" s="253"/>
      <c r="P204" s="253"/>
      <c r="Q204" s="253"/>
      <c r="R204" s="253"/>
      <c r="S204" s="253"/>
      <c r="T204" s="254"/>
      <c r="AT204" s="255" t="s">
        <v>167</v>
      </c>
      <c r="AU204" s="255" t="s">
        <v>85</v>
      </c>
      <c r="AV204" s="12" t="s">
        <v>147</v>
      </c>
      <c r="AW204" s="12" t="s">
        <v>38</v>
      </c>
      <c r="AX204" s="12" t="s">
        <v>83</v>
      </c>
      <c r="AY204" s="255" t="s">
        <v>140</v>
      </c>
    </row>
    <row r="205" s="1" customFormat="1" ht="25.5" customHeight="1">
      <c r="B205" s="44"/>
      <c r="C205" s="219" t="s">
        <v>334</v>
      </c>
      <c r="D205" s="219" t="s">
        <v>142</v>
      </c>
      <c r="E205" s="220" t="s">
        <v>335</v>
      </c>
      <c r="F205" s="221" t="s">
        <v>336</v>
      </c>
      <c r="G205" s="222" t="s">
        <v>164</v>
      </c>
      <c r="H205" s="223">
        <v>26.640000000000001</v>
      </c>
      <c r="I205" s="224"/>
      <c r="J205" s="225">
        <f>ROUND(I205*H205,2)</f>
        <v>0</v>
      </c>
      <c r="K205" s="221" t="s">
        <v>146</v>
      </c>
      <c r="L205" s="70"/>
      <c r="M205" s="226" t="s">
        <v>23</v>
      </c>
      <c r="N205" s="227" t="s">
        <v>46</v>
      </c>
      <c r="O205" s="45"/>
      <c r="P205" s="228">
        <f>O205*H205</f>
        <v>0</v>
      </c>
      <c r="Q205" s="228">
        <v>0.71643999999999997</v>
      </c>
      <c r="R205" s="228">
        <f>Q205*H205</f>
        <v>19.085961600000001</v>
      </c>
      <c r="S205" s="228">
        <v>0</v>
      </c>
      <c r="T205" s="229">
        <f>S205*H205</f>
        <v>0</v>
      </c>
      <c r="AR205" s="22" t="s">
        <v>147</v>
      </c>
      <c r="AT205" s="22" t="s">
        <v>142</v>
      </c>
      <c r="AU205" s="22" t="s">
        <v>85</v>
      </c>
      <c r="AY205" s="22" t="s">
        <v>140</v>
      </c>
      <c r="BE205" s="230">
        <f>IF(N205="základní",J205,0)</f>
        <v>0</v>
      </c>
      <c r="BF205" s="230">
        <f>IF(N205="snížená",J205,0)</f>
        <v>0</v>
      </c>
      <c r="BG205" s="230">
        <f>IF(N205="zákl. přenesená",J205,0)</f>
        <v>0</v>
      </c>
      <c r="BH205" s="230">
        <f>IF(N205="sníž. přenesená",J205,0)</f>
        <v>0</v>
      </c>
      <c r="BI205" s="230">
        <f>IF(N205="nulová",J205,0)</f>
        <v>0</v>
      </c>
      <c r="BJ205" s="22" t="s">
        <v>83</v>
      </c>
      <c r="BK205" s="230">
        <f>ROUND(I205*H205,2)</f>
        <v>0</v>
      </c>
      <c r="BL205" s="22" t="s">
        <v>147</v>
      </c>
      <c r="BM205" s="22" t="s">
        <v>337</v>
      </c>
    </row>
    <row r="206" s="11" customFormat="1">
      <c r="B206" s="234"/>
      <c r="C206" s="235"/>
      <c r="D206" s="231" t="s">
        <v>167</v>
      </c>
      <c r="E206" s="236" t="s">
        <v>23</v>
      </c>
      <c r="F206" s="237" t="s">
        <v>338</v>
      </c>
      <c r="G206" s="235"/>
      <c r="H206" s="238">
        <v>26.640000000000001</v>
      </c>
      <c r="I206" s="239"/>
      <c r="J206" s="235"/>
      <c r="K206" s="235"/>
      <c r="L206" s="240"/>
      <c r="M206" s="241"/>
      <c r="N206" s="242"/>
      <c r="O206" s="242"/>
      <c r="P206" s="242"/>
      <c r="Q206" s="242"/>
      <c r="R206" s="242"/>
      <c r="S206" s="242"/>
      <c r="T206" s="243"/>
      <c r="AT206" s="244" t="s">
        <v>167</v>
      </c>
      <c r="AU206" s="244" t="s">
        <v>85</v>
      </c>
      <c r="AV206" s="11" t="s">
        <v>85</v>
      </c>
      <c r="AW206" s="11" t="s">
        <v>38</v>
      </c>
      <c r="AX206" s="11" t="s">
        <v>75</v>
      </c>
      <c r="AY206" s="244" t="s">
        <v>140</v>
      </c>
    </row>
    <row r="207" s="12" customFormat="1">
      <c r="B207" s="245"/>
      <c r="C207" s="246"/>
      <c r="D207" s="231" t="s">
        <v>167</v>
      </c>
      <c r="E207" s="247" t="s">
        <v>23</v>
      </c>
      <c r="F207" s="248" t="s">
        <v>169</v>
      </c>
      <c r="G207" s="246"/>
      <c r="H207" s="249">
        <v>26.640000000000001</v>
      </c>
      <c r="I207" s="250"/>
      <c r="J207" s="246"/>
      <c r="K207" s="246"/>
      <c r="L207" s="251"/>
      <c r="M207" s="252"/>
      <c r="N207" s="253"/>
      <c r="O207" s="253"/>
      <c r="P207" s="253"/>
      <c r="Q207" s="253"/>
      <c r="R207" s="253"/>
      <c r="S207" s="253"/>
      <c r="T207" s="254"/>
      <c r="AT207" s="255" t="s">
        <v>167</v>
      </c>
      <c r="AU207" s="255" t="s">
        <v>85</v>
      </c>
      <c r="AV207" s="12" t="s">
        <v>147</v>
      </c>
      <c r="AW207" s="12" t="s">
        <v>38</v>
      </c>
      <c r="AX207" s="12" t="s">
        <v>83</v>
      </c>
      <c r="AY207" s="255" t="s">
        <v>140</v>
      </c>
    </row>
    <row r="208" s="1" customFormat="1" ht="38.25" customHeight="1">
      <c r="B208" s="44"/>
      <c r="C208" s="219" t="s">
        <v>339</v>
      </c>
      <c r="D208" s="219" t="s">
        <v>142</v>
      </c>
      <c r="E208" s="220" t="s">
        <v>340</v>
      </c>
      <c r="F208" s="221" t="s">
        <v>341</v>
      </c>
      <c r="G208" s="222" t="s">
        <v>164</v>
      </c>
      <c r="H208" s="223">
        <v>26.640000000000001</v>
      </c>
      <c r="I208" s="224"/>
      <c r="J208" s="225">
        <f>ROUND(I208*H208,2)</f>
        <v>0</v>
      </c>
      <c r="K208" s="221" t="s">
        <v>146</v>
      </c>
      <c r="L208" s="70"/>
      <c r="M208" s="226" t="s">
        <v>23</v>
      </c>
      <c r="N208" s="227" t="s">
        <v>46</v>
      </c>
      <c r="O208" s="45"/>
      <c r="P208" s="228">
        <f>O208*H208</f>
        <v>0</v>
      </c>
      <c r="Q208" s="228">
        <v>0.23737</v>
      </c>
      <c r="R208" s="228">
        <f>Q208*H208</f>
        <v>6.3235368000000003</v>
      </c>
      <c r="S208" s="228">
        <v>0</v>
      </c>
      <c r="T208" s="229">
        <f>S208*H208</f>
        <v>0</v>
      </c>
      <c r="AR208" s="22" t="s">
        <v>147</v>
      </c>
      <c r="AT208" s="22" t="s">
        <v>142</v>
      </c>
      <c r="AU208" s="22" t="s">
        <v>85</v>
      </c>
      <c r="AY208" s="22" t="s">
        <v>140</v>
      </c>
      <c r="BE208" s="230">
        <f>IF(N208="základní",J208,0)</f>
        <v>0</v>
      </c>
      <c r="BF208" s="230">
        <f>IF(N208="snížená",J208,0)</f>
        <v>0</v>
      </c>
      <c r="BG208" s="230">
        <f>IF(N208="zákl. přenesená",J208,0)</f>
        <v>0</v>
      </c>
      <c r="BH208" s="230">
        <f>IF(N208="sníž. přenesená",J208,0)</f>
        <v>0</v>
      </c>
      <c r="BI208" s="230">
        <f>IF(N208="nulová",J208,0)</f>
        <v>0</v>
      </c>
      <c r="BJ208" s="22" t="s">
        <v>83</v>
      </c>
      <c r="BK208" s="230">
        <f>ROUND(I208*H208,2)</f>
        <v>0</v>
      </c>
      <c r="BL208" s="22" t="s">
        <v>147</v>
      </c>
      <c r="BM208" s="22" t="s">
        <v>342</v>
      </c>
    </row>
    <row r="209" s="1" customFormat="1">
      <c r="B209" s="44"/>
      <c r="C209" s="72"/>
      <c r="D209" s="231" t="s">
        <v>149</v>
      </c>
      <c r="E209" s="72"/>
      <c r="F209" s="232" t="s">
        <v>343</v>
      </c>
      <c r="G209" s="72"/>
      <c r="H209" s="72"/>
      <c r="I209" s="189"/>
      <c r="J209" s="72"/>
      <c r="K209" s="72"/>
      <c r="L209" s="70"/>
      <c r="M209" s="233"/>
      <c r="N209" s="45"/>
      <c r="O209" s="45"/>
      <c r="P209" s="45"/>
      <c r="Q209" s="45"/>
      <c r="R209" s="45"/>
      <c r="S209" s="45"/>
      <c r="T209" s="93"/>
      <c r="AT209" s="22" t="s">
        <v>149</v>
      </c>
      <c r="AU209" s="22" t="s">
        <v>85</v>
      </c>
    </row>
    <row r="210" s="1" customFormat="1" ht="38.25" customHeight="1">
      <c r="B210" s="44"/>
      <c r="C210" s="219" t="s">
        <v>344</v>
      </c>
      <c r="D210" s="219" t="s">
        <v>142</v>
      </c>
      <c r="E210" s="220" t="s">
        <v>345</v>
      </c>
      <c r="F210" s="221" t="s">
        <v>346</v>
      </c>
      <c r="G210" s="222" t="s">
        <v>164</v>
      </c>
      <c r="H210" s="223">
        <v>26.640000000000001</v>
      </c>
      <c r="I210" s="224"/>
      <c r="J210" s="225">
        <f>ROUND(I210*H210,2)</f>
        <v>0</v>
      </c>
      <c r="K210" s="221" t="s">
        <v>146</v>
      </c>
      <c r="L210" s="70"/>
      <c r="M210" s="226" t="s">
        <v>23</v>
      </c>
      <c r="N210" s="227" t="s">
        <v>46</v>
      </c>
      <c r="O210" s="45"/>
      <c r="P210" s="228">
        <f>O210*H210</f>
        <v>0</v>
      </c>
      <c r="Q210" s="228">
        <v>0.15559000000000001</v>
      </c>
      <c r="R210" s="228">
        <f>Q210*H210</f>
        <v>4.1449176000000003</v>
      </c>
      <c r="S210" s="228">
        <v>0</v>
      </c>
      <c r="T210" s="229">
        <f>S210*H210</f>
        <v>0</v>
      </c>
      <c r="AR210" s="22" t="s">
        <v>147</v>
      </c>
      <c r="AT210" s="22" t="s">
        <v>142</v>
      </c>
      <c r="AU210" s="22" t="s">
        <v>85</v>
      </c>
      <c r="AY210" s="22" t="s">
        <v>140</v>
      </c>
      <c r="BE210" s="230">
        <f>IF(N210="základní",J210,0)</f>
        <v>0</v>
      </c>
      <c r="BF210" s="230">
        <f>IF(N210="snížená",J210,0)</f>
        <v>0</v>
      </c>
      <c r="BG210" s="230">
        <f>IF(N210="zákl. přenesená",J210,0)</f>
        <v>0</v>
      </c>
      <c r="BH210" s="230">
        <f>IF(N210="sníž. přenesená",J210,0)</f>
        <v>0</v>
      </c>
      <c r="BI210" s="230">
        <f>IF(N210="nulová",J210,0)</f>
        <v>0</v>
      </c>
      <c r="BJ210" s="22" t="s">
        <v>83</v>
      </c>
      <c r="BK210" s="230">
        <f>ROUND(I210*H210,2)</f>
        <v>0</v>
      </c>
      <c r="BL210" s="22" t="s">
        <v>147</v>
      </c>
      <c r="BM210" s="22" t="s">
        <v>347</v>
      </c>
    </row>
    <row r="211" s="1" customFormat="1">
      <c r="B211" s="44"/>
      <c r="C211" s="72"/>
      <c r="D211" s="231" t="s">
        <v>149</v>
      </c>
      <c r="E211" s="72"/>
      <c r="F211" s="232" t="s">
        <v>348</v>
      </c>
      <c r="G211" s="72"/>
      <c r="H211" s="72"/>
      <c r="I211" s="189"/>
      <c r="J211" s="72"/>
      <c r="K211" s="72"/>
      <c r="L211" s="70"/>
      <c r="M211" s="233"/>
      <c r="N211" s="45"/>
      <c r="O211" s="45"/>
      <c r="P211" s="45"/>
      <c r="Q211" s="45"/>
      <c r="R211" s="45"/>
      <c r="S211" s="45"/>
      <c r="T211" s="93"/>
      <c r="AT211" s="22" t="s">
        <v>149</v>
      </c>
      <c r="AU211" s="22" t="s">
        <v>85</v>
      </c>
    </row>
    <row r="212" s="10" customFormat="1" ht="29.88" customHeight="1">
      <c r="B212" s="203"/>
      <c r="C212" s="204"/>
      <c r="D212" s="205" t="s">
        <v>74</v>
      </c>
      <c r="E212" s="217" t="s">
        <v>175</v>
      </c>
      <c r="F212" s="217" t="s">
        <v>349</v>
      </c>
      <c r="G212" s="204"/>
      <c r="H212" s="204"/>
      <c r="I212" s="207"/>
      <c r="J212" s="218">
        <f>BK212</f>
        <v>0</v>
      </c>
      <c r="K212" s="204"/>
      <c r="L212" s="209"/>
      <c r="M212" s="210"/>
      <c r="N212" s="211"/>
      <c r="O212" s="211"/>
      <c r="P212" s="212">
        <f>SUM(P213:P217)</f>
        <v>0</v>
      </c>
      <c r="Q212" s="211"/>
      <c r="R212" s="212">
        <f>SUM(R213:R217)</f>
        <v>6.8483961000000004</v>
      </c>
      <c r="S212" s="211"/>
      <c r="T212" s="213">
        <f>SUM(T213:T217)</f>
        <v>0</v>
      </c>
      <c r="AR212" s="214" t="s">
        <v>83</v>
      </c>
      <c r="AT212" s="215" t="s">
        <v>74</v>
      </c>
      <c r="AU212" s="215" t="s">
        <v>83</v>
      </c>
      <c r="AY212" s="214" t="s">
        <v>140</v>
      </c>
      <c r="BK212" s="216">
        <f>SUM(BK213:BK217)</f>
        <v>0</v>
      </c>
    </row>
    <row r="213" s="1" customFormat="1" ht="25.5" customHeight="1">
      <c r="B213" s="44"/>
      <c r="C213" s="219" t="s">
        <v>350</v>
      </c>
      <c r="D213" s="219" t="s">
        <v>142</v>
      </c>
      <c r="E213" s="220" t="s">
        <v>351</v>
      </c>
      <c r="F213" s="221" t="s">
        <v>352</v>
      </c>
      <c r="G213" s="222" t="s">
        <v>164</v>
      </c>
      <c r="H213" s="223">
        <v>110.565</v>
      </c>
      <c r="I213" s="224"/>
      <c r="J213" s="225">
        <f>ROUND(I213*H213,2)</f>
        <v>0</v>
      </c>
      <c r="K213" s="221" t="s">
        <v>146</v>
      </c>
      <c r="L213" s="70"/>
      <c r="M213" s="226" t="s">
        <v>23</v>
      </c>
      <c r="N213" s="227" t="s">
        <v>46</v>
      </c>
      <c r="O213" s="45"/>
      <c r="P213" s="228">
        <f>O213*H213</f>
        <v>0</v>
      </c>
      <c r="Q213" s="228">
        <v>0.061940000000000002</v>
      </c>
      <c r="R213" s="228">
        <f>Q213*H213</f>
        <v>6.8483961000000004</v>
      </c>
      <c r="S213" s="228">
        <v>0</v>
      </c>
      <c r="T213" s="229">
        <f>S213*H213</f>
        <v>0</v>
      </c>
      <c r="AR213" s="22" t="s">
        <v>147</v>
      </c>
      <c r="AT213" s="22" t="s">
        <v>142</v>
      </c>
      <c r="AU213" s="22" t="s">
        <v>85</v>
      </c>
      <c r="AY213" s="22" t="s">
        <v>140</v>
      </c>
      <c r="BE213" s="230">
        <f>IF(N213="základní",J213,0)</f>
        <v>0</v>
      </c>
      <c r="BF213" s="230">
        <f>IF(N213="snížená",J213,0)</f>
        <v>0</v>
      </c>
      <c r="BG213" s="230">
        <f>IF(N213="zákl. přenesená",J213,0)</f>
        <v>0</v>
      </c>
      <c r="BH213" s="230">
        <f>IF(N213="sníž. přenesená",J213,0)</f>
        <v>0</v>
      </c>
      <c r="BI213" s="230">
        <f>IF(N213="nulová",J213,0)</f>
        <v>0</v>
      </c>
      <c r="BJ213" s="22" t="s">
        <v>83</v>
      </c>
      <c r="BK213" s="230">
        <f>ROUND(I213*H213,2)</f>
        <v>0</v>
      </c>
      <c r="BL213" s="22" t="s">
        <v>147</v>
      </c>
      <c r="BM213" s="22" t="s">
        <v>353</v>
      </c>
    </row>
    <row r="214" s="1" customFormat="1">
      <c r="B214" s="44"/>
      <c r="C214" s="72"/>
      <c r="D214" s="231" t="s">
        <v>149</v>
      </c>
      <c r="E214" s="72"/>
      <c r="F214" s="232" t="s">
        <v>354</v>
      </c>
      <c r="G214" s="72"/>
      <c r="H214" s="72"/>
      <c r="I214" s="189"/>
      <c r="J214" s="72"/>
      <c r="K214" s="72"/>
      <c r="L214" s="70"/>
      <c r="M214" s="233"/>
      <c r="N214" s="45"/>
      <c r="O214" s="45"/>
      <c r="P214" s="45"/>
      <c r="Q214" s="45"/>
      <c r="R214" s="45"/>
      <c r="S214" s="45"/>
      <c r="T214" s="93"/>
      <c r="AT214" s="22" t="s">
        <v>149</v>
      </c>
      <c r="AU214" s="22" t="s">
        <v>85</v>
      </c>
    </row>
    <row r="215" s="11" customFormat="1">
      <c r="B215" s="234"/>
      <c r="C215" s="235"/>
      <c r="D215" s="231" t="s">
        <v>167</v>
      </c>
      <c r="E215" s="236" t="s">
        <v>23</v>
      </c>
      <c r="F215" s="237" t="s">
        <v>355</v>
      </c>
      <c r="G215" s="235"/>
      <c r="H215" s="238">
        <v>48.244999999999997</v>
      </c>
      <c r="I215" s="239"/>
      <c r="J215" s="235"/>
      <c r="K215" s="235"/>
      <c r="L215" s="240"/>
      <c r="M215" s="241"/>
      <c r="N215" s="242"/>
      <c r="O215" s="242"/>
      <c r="P215" s="242"/>
      <c r="Q215" s="242"/>
      <c r="R215" s="242"/>
      <c r="S215" s="242"/>
      <c r="T215" s="243"/>
      <c r="AT215" s="244" t="s">
        <v>167</v>
      </c>
      <c r="AU215" s="244" t="s">
        <v>85</v>
      </c>
      <c r="AV215" s="11" t="s">
        <v>85</v>
      </c>
      <c r="AW215" s="11" t="s">
        <v>38</v>
      </c>
      <c r="AX215" s="11" t="s">
        <v>75</v>
      </c>
      <c r="AY215" s="244" t="s">
        <v>140</v>
      </c>
    </row>
    <row r="216" s="11" customFormat="1">
      <c r="B216" s="234"/>
      <c r="C216" s="235"/>
      <c r="D216" s="231" t="s">
        <v>167</v>
      </c>
      <c r="E216" s="236" t="s">
        <v>23</v>
      </c>
      <c r="F216" s="237" t="s">
        <v>356</v>
      </c>
      <c r="G216" s="235"/>
      <c r="H216" s="238">
        <v>62.32</v>
      </c>
      <c r="I216" s="239"/>
      <c r="J216" s="235"/>
      <c r="K216" s="235"/>
      <c r="L216" s="240"/>
      <c r="M216" s="241"/>
      <c r="N216" s="242"/>
      <c r="O216" s="242"/>
      <c r="P216" s="242"/>
      <c r="Q216" s="242"/>
      <c r="R216" s="242"/>
      <c r="S216" s="242"/>
      <c r="T216" s="243"/>
      <c r="AT216" s="244" t="s">
        <v>167</v>
      </c>
      <c r="AU216" s="244" t="s">
        <v>85</v>
      </c>
      <c r="AV216" s="11" t="s">
        <v>85</v>
      </c>
      <c r="AW216" s="11" t="s">
        <v>38</v>
      </c>
      <c r="AX216" s="11" t="s">
        <v>75</v>
      </c>
      <c r="AY216" s="244" t="s">
        <v>140</v>
      </c>
    </row>
    <row r="217" s="12" customFormat="1">
      <c r="B217" s="245"/>
      <c r="C217" s="246"/>
      <c r="D217" s="231" t="s">
        <v>167</v>
      </c>
      <c r="E217" s="247" t="s">
        <v>23</v>
      </c>
      <c r="F217" s="248" t="s">
        <v>169</v>
      </c>
      <c r="G217" s="246"/>
      <c r="H217" s="249">
        <v>110.565</v>
      </c>
      <c r="I217" s="250"/>
      <c r="J217" s="246"/>
      <c r="K217" s="246"/>
      <c r="L217" s="251"/>
      <c r="M217" s="252"/>
      <c r="N217" s="253"/>
      <c r="O217" s="253"/>
      <c r="P217" s="253"/>
      <c r="Q217" s="253"/>
      <c r="R217" s="253"/>
      <c r="S217" s="253"/>
      <c r="T217" s="254"/>
      <c r="AT217" s="255" t="s">
        <v>167</v>
      </c>
      <c r="AU217" s="255" t="s">
        <v>85</v>
      </c>
      <c r="AV217" s="12" t="s">
        <v>147</v>
      </c>
      <c r="AW217" s="12" t="s">
        <v>38</v>
      </c>
      <c r="AX217" s="12" t="s">
        <v>83</v>
      </c>
      <c r="AY217" s="255" t="s">
        <v>140</v>
      </c>
    </row>
    <row r="218" s="10" customFormat="1" ht="29.88" customHeight="1">
      <c r="B218" s="203"/>
      <c r="C218" s="204"/>
      <c r="D218" s="205" t="s">
        <v>74</v>
      </c>
      <c r="E218" s="217" t="s">
        <v>188</v>
      </c>
      <c r="F218" s="217" t="s">
        <v>357</v>
      </c>
      <c r="G218" s="204"/>
      <c r="H218" s="204"/>
      <c r="I218" s="207"/>
      <c r="J218" s="218">
        <f>BK218</f>
        <v>0</v>
      </c>
      <c r="K218" s="204"/>
      <c r="L218" s="209"/>
      <c r="M218" s="210"/>
      <c r="N218" s="211"/>
      <c r="O218" s="211"/>
      <c r="P218" s="212">
        <f>SUM(P219:P228)</f>
        <v>0</v>
      </c>
      <c r="Q218" s="211"/>
      <c r="R218" s="212">
        <f>SUM(R219:R228)</f>
        <v>0.77100599999999997</v>
      </c>
      <c r="S218" s="211"/>
      <c r="T218" s="213">
        <f>SUM(T219:T228)</f>
        <v>0</v>
      </c>
      <c r="AR218" s="214" t="s">
        <v>83</v>
      </c>
      <c r="AT218" s="215" t="s">
        <v>74</v>
      </c>
      <c r="AU218" s="215" t="s">
        <v>83</v>
      </c>
      <c r="AY218" s="214" t="s">
        <v>140</v>
      </c>
      <c r="BK218" s="216">
        <f>SUM(BK219:BK228)</f>
        <v>0</v>
      </c>
    </row>
    <row r="219" s="1" customFormat="1" ht="25.5" customHeight="1">
      <c r="B219" s="44"/>
      <c r="C219" s="219" t="s">
        <v>358</v>
      </c>
      <c r="D219" s="219" t="s">
        <v>142</v>
      </c>
      <c r="E219" s="220" t="s">
        <v>359</v>
      </c>
      <c r="F219" s="221" t="s">
        <v>360</v>
      </c>
      <c r="G219" s="222" t="s">
        <v>361</v>
      </c>
      <c r="H219" s="223">
        <v>2.2000000000000002</v>
      </c>
      <c r="I219" s="224"/>
      <c r="J219" s="225">
        <f>ROUND(I219*H219,2)</f>
        <v>0</v>
      </c>
      <c r="K219" s="221" t="s">
        <v>146</v>
      </c>
      <c r="L219" s="70"/>
      <c r="M219" s="226" t="s">
        <v>23</v>
      </c>
      <c r="N219" s="227" t="s">
        <v>46</v>
      </c>
      <c r="O219" s="45"/>
      <c r="P219" s="228">
        <f>O219*H219</f>
        <v>0</v>
      </c>
      <c r="Q219" s="228">
        <v>0.0027299999999999998</v>
      </c>
      <c r="R219" s="228">
        <f>Q219*H219</f>
        <v>0.0060060000000000001</v>
      </c>
      <c r="S219" s="228">
        <v>0</v>
      </c>
      <c r="T219" s="229">
        <f>S219*H219</f>
        <v>0</v>
      </c>
      <c r="AR219" s="22" t="s">
        <v>147</v>
      </c>
      <c r="AT219" s="22" t="s">
        <v>142</v>
      </c>
      <c r="AU219" s="22" t="s">
        <v>85</v>
      </c>
      <c r="AY219" s="22" t="s">
        <v>140</v>
      </c>
      <c r="BE219" s="230">
        <f>IF(N219="základní",J219,0)</f>
        <v>0</v>
      </c>
      <c r="BF219" s="230">
        <f>IF(N219="snížená",J219,0)</f>
        <v>0</v>
      </c>
      <c r="BG219" s="230">
        <f>IF(N219="zákl. přenesená",J219,0)</f>
        <v>0</v>
      </c>
      <c r="BH219" s="230">
        <f>IF(N219="sníž. přenesená",J219,0)</f>
        <v>0</v>
      </c>
      <c r="BI219" s="230">
        <f>IF(N219="nulová",J219,0)</f>
        <v>0</v>
      </c>
      <c r="BJ219" s="22" t="s">
        <v>83</v>
      </c>
      <c r="BK219" s="230">
        <f>ROUND(I219*H219,2)</f>
        <v>0</v>
      </c>
      <c r="BL219" s="22" t="s">
        <v>147</v>
      </c>
      <c r="BM219" s="22" t="s">
        <v>362</v>
      </c>
    </row>
    <row r="220" s="1" customFormat="1">
      <c r="B220" s="44"/>
      <c r="C220" s="72"/>
      <c r="D220" s="231" t="s">
        <v>149</v>
      </c>
      <c r="E220" s="72"/>
      <c r="F220" s="232" t="s">
        <v>363</v>
      </c>
      <c r="G220" s="72"/>
      <c r="H220" s="72"/>
      <c r="I220" s="189"/>
      <c r="J220" s="72"/>
      <c r="K220" s="72"/>
      <c r="L220" s="70"/>
      <c r="M220" s="233"/>
      <c r="N220" s="45"/>
      <c r="O220" s="45"/>
      <c r="P220" s="45"/>
      <c r="Q220" s="45"/>
      <c r="R220" s="45"/>
      <c r="S220" s="45"/>
      <c r="T220" s="93"/>
      <c r="AT220" s="22" t="s">
        <v>149</v>
      </c>
      <c r="AU220" s="22" t="s">
        <v>85</v>
      </c>
    </row>
    <row r="221" s="1" customFormat="1" ht="25.5" customHeight="1">
      <c r="B221" s="44"/>
      <c r="C221" s="219" t="s">
        <v>364</v>
      </c>
      <c r="D221" s="219" t="s">
        <v>142</v>
      </c>
      <c r="E221" s="220" t="s">
        <v>365</v>
      </c>
      <c r="F221" s="221" t="s">
        <v>366</v>
      </c>
      <c r="G221" s="222" t="s">
        <v>361</v>
      </c>
      <c r="H221" s="223">
        <v>12</v>
      </c>
      <c r="I221" s="224"/>
      <c r="J221" s="225">
        <f>ROUND(I221*H221,2)</f>
        <v>0</v>
      </c>
      <c r="K221" s="221" t="s">
        <v>146</v>
      </c>
      <c r="L221" s="70"/>
      <c r="M221" s="226" t="s">
        <v>23</v>
      </c>
      <c r="N221" s="227" t="s">
        <v>46</v>
      </c>
      <c r="O221" s="45"/>
      <c r="P221" s="228">
        <f>O221*H221</f>
        <v>0</v>
      </c>
      <c r="Q221" s="228">
        <v>0.031739999999999997</v>
      </c>
      <c r="R221" s="228">
        <f>Q221*H221</f>
        <v>0.38088</v>
      </c>
      <c r="S221" s="228">
        <v>0</v>
      </c>
      <c r="T221" s="229">
        <f>S221*H221</f>
        <v>0</v>
      </c>
      <c r="AR221" s="22" t="s">
        <v>147</v>
      </c>
      <c r="AT221" s="22" t="s">
        <v>142</v>
      </c>
      <c r="AU221" s="22" t="s">
        <v>85</v>
      </c>
      <c r="AY221" s="22" t="s">
        <v>140</v>
      </c>
      <c r="BE221" s="230">
        <f>IF(N221="základní",J221,0)</f>
        <v>0</v>
      </c>
      <c r="BF221" s="230">
        <f>IF(N221="snížená",J221,0)</f>
        <v>0</v>
      </c>
      <c r="BG221" s="230">
        <f>IF(N221="zákl. přenesená",J221,0)</f>
        <v>0</v>
      </c>
      <c r="BH221" s="230">
        <f>IF(N221="sníž. přenesená",J221,0)</f>
        <v>0</v>
      </c>
      <c r="BI221" s="230">
        <f>IF(N221="nulová",J221,0)</f>
        <v>0</v>
      </c>
      <c r="BJ221" s="22" t="s">
        <v>83</v>
      </c>
      <c r="BK221" s="230">
        <f>ROUND(I221*H221,2)</f>
        <v>0</v>
      </c>
      <c r="BL221" s="22" t="s">
        <v>147</v>
      </c>
      <c r="BM221" s="22" t="s">
        <v>367</v>
      </c>
    </row>
    <row r="222" s="1" customFormat="1">
      <c r="B222" s="44"/>
      <c r="C222" s="72"/>
      <c r="D222" s="231" t="s">
        <v>149</v>
      </c>
      <c r="E222" s="72"/>
      <c r="F222" s="232" t="s">
        <v>363</v>
      </c>
      <c r="G222" s="72"/>
      <c r="H222" s="72"/>
      <c r="I222" s="189"/>
      <c r="J222" s="72"/>
      <c r="K222" s="72"/>
      <c r="L222" s="70"/>
      <c r="M222" s="233"/>
      <c r="N222" s="45"/>
      <c r="O222" s="45"/>
      <c r="P222" s="45"/>
      <c r="Q222" s="45"/>
      <c r="R222" s="45"/>
      <c r="S222" s="45"/>
      <c r="T222" s="93"/>
      <c r="AT222" s="22" t="s">
        <v>149</v>
      </c>
      <c r="AU222" s="22" t="s">
        <v>85</v>
      </c>
    </row>
    <row r="223" s="1" customFormat="1">
      <c r="B223" s="44"/>
      <c r="C223" s="72"/>
      <c r="D223" s="231" t="s">
        <v>155</v>
      </c>
      <c r="E223" s="72"/>
      <c r="F223" s="232" t="s">
        <v>368</v>
      </c>
      <c r="G223" s="72"/>
      <c r="H223" s="72"/>
      <c r="I223" s="189"/>
      <c r="J223" s="72"/>
      <c r="K223" s="72"/>
      <c r="L223" s="70"/>
      <c r="M223" s="233"/>
      <c r="N223" s="45"/>
      <c r="O223" s="45"/>
      <c r="P223" s="45"/>
      <c r="Q223" s="45"/>
      <c r="R223" s="45"/>
      <c r="S223" s="45"/>
      <c r="T223" s="93"/>
      <c r="AT223" s="22" t="s">
        <v>155</v>
      </c>
      <c r="AU223" s="22" t="s">
        <v>85</v>
      </c>
    </row>
    <row r="224" s="1" customFormat="1" ht="16.5" customHeight="1">
      <c r="B224" s="44"/>
      <c r="C224" s="219" t="s">
        <v>369</v>
      </c>
      <c r="D224" s="219" t="s">
        <v>142</v>
      </c>
      <c r="E224" s="220" t="s">
        <v>370</v>
      </c>
      <c r="F224" s="221" t="s">
        <v>371</v>
      </c>
      <c r="G224" s="222" t="s">
        <v>361</v>
      </c>
      <c r="H224" s="223">
        <v>12</v>
      </c>
      <c r="I224" s="224"/>
      <c r="J224" s="225">
        <f>ROUND(I224*H224,2)</f>
        <v>0</v>
      </c>
      <c r="K224" s="221" t="s">
        <v>23</v>
      </c>
      <c r="L224" s="70"/>
      <c r="M224" s="226" t="s">
        <v>23</v>
      </c>
      <c r="N224" s="227" t="s">
        <v>46</v>
      </c>
      <c r="O224" s="45"/>
      <c r="P224" s="228">
        <f>O224*H224</f>
        <v>0</v>
      </c>
      <c r="Q224" s="228">
        <v>0.031739999999999997</v>
      </c>
      <c r="R224" s="228">
        <f>Q224*H224</f>
        <v>0.38088</v>
      </c>
      <c r="S224" s="228">
        <v>0</v>
      </c>
      <c r="T224" s="229">
        <f>S224*H224</f>
        <v>0</v>
      </c>
      <c r="AR224" s="22" t="s">
        <v>147</v>
      </c>
      <c r="AT224" s="22" t="s">
        <v>142</v>
      </c>
      <c r="AU224" s="22" t="s">
        <v>85</v>
      </c>
      <c r="AY224" s="22" t="s">
        <v>140</v>
      </c>
      <c r="BE224" s="230">
        <f>IF(N224="základní",J224,0)</f>
        <v>0</v>
      </c>
      <c r="BF224" s="230">
        <f>IF(N224="snížená",J224,0)</f>
        <v>0</v>
      </c>
      <c r="BG224" s="230">
        <f>IF(N224="zákl. přenesená",J224,0)</f>
        <v>0</v>
      </c>
      <c r="BH224" s="230">
        <f>IF(N224="sníž. přenesená",J224,0)</f>
        <v>0</v>
      </c>
      <c r="BI224" s="230">
        <f>IF(N224="nulová",J224,0)</f>
        <v>0</v>
      </c>
      <c r="BJ224" s="22" t="s">
        <v>83</v>
      </c>
      <c r="BK224" s="230">
        <f>ROUND(I224*H224,2)</f>
        <v>0</v>
      </c>
      <c r="BL224" s="22" t="s">
        <v>147</v>
      </c>
      <c r="BM224" s="22" t="s">
        <v>372</v>
      </c>
    </row>
    <row r="225" s="1" customFormat="1">
      <c r="B225" s="44"/>
      <c r="C225" s="72"/>
      <c r="D225" s="231" t="s">
        <v>155</v>
      </c>
      <c r="E225" s="72"/>
      <c r="F225" s="232" t="s">
        <v>368</v>
      </c>
      <c r="G225" s="72"/>
      <c r="H225" s="72"/>
      <c r="I225" s="189"/>
      <c r="J225" s="72"/>
      <c r="K225" s="72"/>
      <c r="L225" s="70"/>
      <c r="M225" s="233"/>
      <c r="N225" s="45"/>
      <c r="O225" s="45"/>
      <c r="P225" s="45"/>
      <c r="Q225" s="45"/>
      <c r="R225" s="45"/>
      <c r="S225" s="45"/>
      <c r="T225" s="93"/>
      <c r="AT225" s="22" t="s">
        <v>155</v>
      </c>
      <c r="AU225" s="22" t="s">
        <v>85</v>
      </c>
    </row>
    <row r="226" s="1" customFormat="1" ht="16.5" customHeight="1">
      <c r="B226" s="44"/>
      <c r="C226" s="219" t="s">
        <v>373</v>
      </c>
      <c r="D226" s="219" t="s">
        <v>142</v>
      </c>
      <c r="E226" s="220" t="s">
        <v>374</v>
      </c>
      <c r="F226" s="221" t="s">
        <v>375</v>
      </c>
      <c r="G226" s="222" t="s">
        <v>361</v>
      </c>
      <c r="H226" s="223">
        <v>36</v>
      </c>
      <c r="I226" s="224"/>
      <c r="J226" s="225">
        <f>ROUND(I226*H226,2)</f>
        <v>0</v>
      </c>
      <c r="K226" s="221" t="s">
        <v>146</v>
      </c>
      <c r="L226" s="70"/>
      <c r="M226" s="226" t="s">
        <v>23</v>
      </c>
      <c r="N226" s="227" t="s">
        <v>46</v>
      </c>
      <c r="O226" s="45"/>
      <c r="P226" s="228">
        <f>O226*H226</f>
        <v>0</v>
      </c>
      <c r="Q226" s="228">
        <v>9.0000000000000006E-05</v>
      </c>
      <c r="R226" s="228">
        <f>Q226*H226</f>
        <v>0.0032400000000000003</v>
      </c>
      <c r="S226" s="228">
        <v>0</v>
      </c>
      <c r="T226" s="229">
        <f>S226*H226</f>
        <v>0</v>
      </c>
      <c r="AR226" s="22" t="s">
        <v>147</v>
      </c>
      <c r="AT226" s="22" t="s">
        <v>142</v>
      </c>
      <c r="AU226" s="22" t="s">
        <v>85</v>
      </c>
      <c r="AY226" s="22" t="s">
        <v>140</v>
      </c>
      <c r="BE226" s="230">
        <f>IF(N226="základní",J226,0)</f>
        <v>0</v>
      </c>
      <c r="BF226" s="230">
        <f>IF(N226="snížená",J226,0)</f>
        <v>0</v>
      </c>
      <c r="BG226" s="230">
        <f>IF(N226="zákl. přenesená",J226,0)</f>
        <v>0</v>
      </c>
      <c r="BH226" s="230">
        <f>IF(N226="sníž. přenesená",J226,0)</f>
        <v>0</v>
      </c>
      <c r="BI226" s="230">
        <f>IF(N226="nulová",J226,0)</f>
        <v>0</v>
      </c>
      <c r="BJ226" s="22" t="s">
        <v>83</v>
      </c>
      <c r="BK226" s="230">
        <f>ROUND(I226*H226,2)</f>
        <v>0</v>
      </c>
      <c r="BL226" s="22" t="s">
        <v>147</v>
      </c>
      <c r="BM226" s="22" t="s">
        <v>376</v>
      </c>
    </row>
    <row r="227" s="11" customFormat="1">
      <c r="B227" s="234"/>
      <c r="C227" s="235"/>
      <c r="D227" s="231" t="s">
        <v>167</v>
      </c>
      <c r="E227" s="236" t="s">
        <v>23</v>
      </c>
      <c r="F227" s="237" t="s">
        <v>377</v>
      </c>
      <c r="G227" s="235"/>
      <c r="H227" s="238">
        <v>36</v>
      </c>
      <c r="I227" s="239"/>
      <c r="J227" s="235"/>
      <c r="K227" s="235"/>
      <c r="L227" s="240"/>
      <c r="M227" s="241"/>
      <c r="N227" s="242"/>
      <c r="O227" s="242"/>
      <c r="P227" s="242"/>
      <c r="Q227" s="242"/>
      <c r="R227" s="242"/>
      <c r="S227" s="242"/>
      <c r="T227" s="243"/>
      <c r="AT227" s="244" t="s">
        <v>167</v>
      </c>
      <c r="AU227" s="244" t="s">
        <v>85</v>
      </c>
      <c r="AV227" s="11" t="s">
        <v>85</v>
      </c>
      <c r="AW227" s="11" t="s">
        <v>38</v>
      </c>
      <c r="AX227" s="11" t="s">
        <v>75</v>
      </c>
      <c r="AY227" s="244" t="s">
        <v>140</v>
      </c>
    </row>
    <row r="228" s="12" customFormat="1">
      <c r="B228" s="245"/>
      <c r="C228" s="246"/>
      <c r="D228" s="231" t="s">
        <v>167</v>
      </c>
      <c r="E228" s="247" t="s">
        <v>23</v>
      </c>
      <c r="F228" s="248" t="s">
        <v>169</v>
      </c>
      <c r="G228" s="246"/>
      <c r="H228" s="249">
        <v>36</v>
      </c>
      <c r="I228" s="250"/>
      <c r="J228" s="246"/>
      <c r="K228" s="246"/>
      <c r="L228" s="251"/>
      <c r="M228" s="252"/>
      <c r="N228" s="253"/>
      <c r="O228" s="253"/>
      <c r="P228" s="253"/>
      <c r="Q228" s="253"/>
      <c r="R228" s="253"/>
      <c r="S228" s="253"/>
      <c r="T228" s="254"/>
      <c r="AT228" s="255" t="s">
        <v>167</v>
      </c>
      <c r="AU228" s="255" t="s">
        <v>85</v>
      </c>
      <c r="AV228" s="12" t="s">
        <v>147</v>
      </c>
      <c r="AW228" s="12" t="s">
        <v>38</v>
      </c>
      <c r="AX228" s="12" t="s">
        <v>83</v>
      </c>
      <c r="AY228" s="255" t="s">
        <v>140</v>
      </c>
    </row>
    <row r="229" s="10" customFormat="1" ht="29.88" customHeight="1">
      <c r="B229" s="203"/>
      <c r="C229" s="204"/>
      <c r="D229" s="205" t="s">
        <v>74</v>
      </c>
      <c r="E229" s="217" t="s">
        <v>192</v>
      </c>
      <c r="F229" s="217" t="s">
        <v>378</v>
      </c>
      <c r="G229" s="204"/>
      <c r="H229" s="204"/>
      <c r="I229" s="207"/>
      <c r="J229" s="218">
        <f>BK229</f>
        <v>0</v>
      </c>
      <c r="K229" s="204"/>
      <c r="L229" s="209"/>
      <c r="M229" s="210"/>
      <c r="N229" s="211"/>
      <c r="O229" s="211"/>
      <c r="P229" s="212">
        <f>SUM(P230:P305)</f>
        <v>0</v>
      </c>
      <c r="Q229" s="211"/>
      <c r="R229" s="212">
        <f>SUM(R230:R305)</f>
        <v>4.8144491</v>
      </c>
      <c r="S229" s="211"/>
      <c r="T229" s="213">
        <f>SUM(T230:T305)</f>
        <v>74.022490000000005</v>
      </c>
      <c r="AR229" s="214" t="s">
        <v>83</v>
      </c>
      <c r="AT229" s="215" t="s">
        <v>74</v>
      </c>
      <c r="AU229" s="215" t="s">
        <v>83</v>
      </c>
      <c r="AY229" s="214" t="s">
        <v>140</v>
      </c>
      <c r="BK229" s="216">
        <f>SUM(BK230:BK305)</f>
        <v>0</v>
      </c>
    </row>
    <row r="230" s="1" customFormat="1" ht="38.25" customHeight="1">
      <c r="B230" s="44"/>
      <c r="C230" s="219" t="s">
        <v>379</v>
      </c>
      <c r="D230" s="219" t="s">
        <v>142</v>
      </c>
      <c r="E230" s="220" t="s">
        <v>380</v>
      </c>
      <c r="F230" s="221" t="s">
        <v>381</v>
      </c>
      <c r="G230" s="222" t="s">
        <v>361</v>
      </c>
      <c r="H230" s="223">
        <v>7.4000000000000004</v>
      </c>
      <c r="I230" s="224"/>
      <c r="J230" s="225">
        <f>ROUND(I230*H230,2)</f>
        <v>0</v>
      </c>
      <c r="K230" s="221" t="s">
        <v>146</v>
      </c>
      <c r="L230" s="70"/>
      <c r="M230" s="226" t="s">
        <v>23</v>
      </c>
      <c r="N230" s="227" t="s">
        <v>46</v>
      </c>
      <c r="O230" s="45"/>
      <c r="P230" s="228">
        <f>O230*H230</f>
        <v>0</v>
      </c>
      <c r="Q230" s="228">
        <v>9.0000000000000006E-05</v>
      </c>
      <c r="R230" s="228">
        <f>Q230*H230</f>
        <v>0.00066600000000000003</v>
      </c>
      <c r="S230" s="228">
        <v>0</v>
      </c>
      <c r="T230" s="229">
        <f>S230*H230</f>
        <v>0</v>
      </c>
      <c r="AR230" s="22" t="s">
        <v>147</v>
      </c>
      <c r="AT230" s="22" t="s">
        <v>142</v>
      </c>
      <c r="AU230" s="22" t="s">
        <v>85</v>
      </c>
      <c r="AY230" s="22" t="s">
        <v>140</v>
      </c>
      <c r="BE230" s="230">
        <f>IF(N230="základní",J230,0)</f>
        <v>0</v>
      </c>
      <c r="BF230" s="230">
        <f>IF(N230="snížená",J230,0)</f>
        <v>0</v>
      </c>
      <c r="BG230" s="230">
        <f>IF(N230="zákl. přenesená",J230,0)</f>
        <v>0</v>
      </c>
      <c r="BH230" s="230">
        <f>IF(N230="sníž. přenesená",J230,0)</f>
        <v>0</v>
      </c>
      <c r="BI230" s="230">
        <f>IF(N230="nulová",J230,0)</f>
        <v>0</v>
      </c>
      <c r="BJ230" s="22" t="s">
        <v>83</v>
      </c>
      <c r="BK230" s="230">
        <f>ROUND(I230*H230,2)</f>
        <v>0</v>
      </c>
      <c r="BL230" s="22" t="s">
        <v>147</v>
      </c>
      <c r="BM230" s="22" t="s">
        <v>382</v>
      </c>
    </row>
    <row r="231" s="1" customFormat="1">
      <c r="B231" s="44"/>
      <c r="C231" s="72"/>
      <c r="D231" s="231" t="s">
        <v>149</v>
      </c>
      <c r="E231" s="72"/>
      <c r="F231" s="232" t="s">
        <v>383</v>
      </c>
      <c r="G231" s="72"/>
      <c r="H231" s="72"/>
      <c r="I231" s="189"/>
      <c r="J231" s="72"/>
      <c r="K231" s="72"/>
      <c r="L231" s="70"/>
      <c r="M231" s="233"/>
      <c r="N231" s="45"/>
      <c r="O231" s="45"/>
      <c r="P231" s="45"/>
      <c r="Q231" s="45"/>
      <c r="R231" s="45"/>
      <c r="S231" s="45"/>
      <c r="T231" s="93"/>
      <c r="AT231" s="22" t="s">
        <v>149</v>
      </c>
      <c r="AU231" s="22" t="s">
        <v>85</v>
      </c>
    </row>
    <row r="232" s="1" customFormat="1" ht="25.5" customHeight="1">
      <c r="B232" s="44"/>
      <c r="C232" s="219" t="s">
        <v>384</v>
      </c>
      <c r="D232" s="219" t="s">
        <v>142</v>
      </c>
      <c r="E232" s="220" t="s">
        <v>385</v>
      </c>
      <c r="F232" s="221" t="s">
        <v>386</v>
      </c>
      <c r="G232" s="222" t="s">
        <v>361</v>
      </c>
      <c r="H232" s="223">
        <v>7.4000000000000004</v>
      </c>
      <c r="I232" s="224"/>
      <c r="J232" s="225">
        <f>ROUND(I232*H232,2)</f>
        <v>0</v>
      </c>
      <c r="K232" s="221" t="s">
        <v>146</v>
      </c>
      <c r="L232" s="70"/>
      <c r="M232" s="226" t="s">
        <v>23</v>
      </c>
      <c r="N232" s="227" t="s">
        <v>46</v>
      </c>
      <c r="O232" s="45"/>
      <c r="P232" s="228">
        <f>O232*H232</f>
        <v>0</v>
      </c>
      <c r="Q232" s="228">
        <v>0</v>
      </c>
      <c r="R232" s="228">
        <f>Q232*H232</f>
        <v>0</v>
      </c>
      <c r="S232" s="228">
        <v>0</v>
      </c>
      <c r="T232" s="229">
        <f>S232*H232</f>
        <v>0</v>
      </c>
      <c r="AR232" s="22" t="s">
        <v>147</v>
      </c>
      <c r="AT232" s="22" t="s">
        <v>142</v>
      </c>
      <c r="AU232" s="22" t="s">
        <v>85</v>
      </c>
      <c r="AY232" s="22" t="s">
        <v>140</v>
      </c>
      <c r="BE232" s="230">
        <f>IF(N232="základní",J232,0)</f>
        <v>0</v>
      </c>
      <c r="BF232" s="230">
        <f>IF(N232="snížená",J232,0)</f>
        <v>0</v>
      </c>
      <c r="BG232" s="230">
        <f>IF(N232="zákl. přenesená",J232,0)</f>
        <v>0</v>
      </c>
      <c r="BH232" s="230">
        <f>IF(N232="sníž. přenesená",J232,0)</f>
        <v>0</v>
      </c>
      <c r="BI232" s="230">
        <f>IF(N232="nulová",J232,0)</f>
        <v>0</v>
      </c>
      <c r="BJ232" s="22" t="s">
        <v>83</v>
      </c>
      <c r="BK232" s="230">
        <f>ROUND(I232*H232,2)</f>
        <v>0</v>
      </c>
      <c r="BL232" s="22" t="s">
        <v>147</v>
      </c>
      <c r="BM232" s="22" t="s">
        <v>387</v>
      </c>
    </row>
    <row r="233" s="1" customFormat="1">
      <c r="B233" s="44"/>
      <c r="C233" s="72"/>
      <c r="D233" s="231" t="s">
        <v>149</v>
      </c>
      <c r="E233" s="72"/>
      <c r="F233" s="232" t="s">
        <v>388</v>
      </c>
      <c r="G233" s="72"/>
      <c r="H233" s="72"/>
      <c r="I233" s="189"/>
      <c r="J233" s="72"/>
      <c r="K233" s="72"/>
      <c r="L233" s="70"/>
      <c r="M233" s="233"/>
      <c r="N233" s="45"/>
      <c r="O233" s="45"/>
      <c r="P233" s="45"/>
      <c r="Q233" s="45"/>
      <c r="R233" s="45"/>
      <c r="S233" s="45"/>
      <c r="T233" s="93"/>
      <c r="AT233" s="22" t="s">
        <v>149</v>
      </c>
      <c r="AU233" s="22" t="s">
        <v>85</v>
      </c>
    </row>
    <row r="234" s="11" customFormat="1">
      <c r="B234" s="234"/>
      <c r="C234" s="235"/>
      <c r="D234" s="231" t="s">
        <v>167</v>
      </c>
      <c r="E234" s="236" t="s">
        <v>23</v>
      </c>
      <c r="F234" s="237" t="s">
        <v>389</v>
      </c>
      <c r="G234" s="235"/>
      <c r="H234" s="238">
        <v>7.4000000000000004</v>
      </c>
      <c r="I234" s="239"/>
      <c r="J234" s="235"/>
      <c r="K234" s="235"/>
      <c r="L234" s="240"/>
      <c r="M234" s="241"/>
      <c r="N234" s="242"/>
      <c r="O234" s="242"/>
      <c r="P234" s="242"/>
      <c r="Q234" s="242"/>
      <c r="R234" s="242"/>
      <c r="S234" s="242"/>
      <c r="T234" s="243"/>
      <c r="AT234" s="244" t="s">
        <v>167</v>
      </c>
      <c r="AU234" s="244" t="s">
        <v>85</v>
      </c>
      <c r="AV234" s="11" t="s">
        <v>85</v>
      </c>
      <c r="AW234" s="11" t="s">
        <v>38</v>
      </c>
      <c r="AX234" s="11" t="s">
        <v>75</v>
      </c>
      <c r="AY234" s="244" t="s">
        <v>140</v>
      </c>
    </row>
    <row r="235" s="12" customFormat="1">
      <c r="B235" s="245"/>
      <c r="C235" s="246"/>
      <c r="D235" s="231" t="s">
        <v>167</v>
      </c>
      <c r="E235" s="247" t="s">
        <v>23</v>
      </c>
      <c r="F235" s="248" t="s">
        <v>169</v>
      </c>
      <c r="G235" s="246"/>
      <c r="H235" s="249">
        <v>7.4000000000000004</v>
      </c>
      <c r="I235" s="250"/>
      <c r="J235" s="246"/>
      <c r="K235" s="246"/>
      <c r="L235" s="251"/>
      <c r="M235" s="252"/>
      <c r="N235" s="253"/>
      <c r="O235" s="253"/>
      <c r="P235" s="253"/>
      <c r="Q235" s="253"/>
      <c r="R235" s="253"/>
      <c r="S235" s="253"/>
      <c r="T235" s="254"/>
      <c r="AT235" s="255" t="s">
        <v>167</v>
      </c>
      <c r="AU235" s="255" t="s">
        <v>85</v>
      </c>
      <c r="AV235" s="12" t="s">
        <v>147</v>
      </c>
      <c r="AW235" s="12" t="s">
        <v>38</v>
      </c>
      <c r="AX235" s="12" t="s">
        <v>83</v>
      </c>
      <c r="AY235" s="255" t="s">
        <v>140</v>
      </c>
    </row>
    <row r="236" s="1" customFormat="1" ht="25.5" customHeight="1">
      <c r="B236" s="44"/>
      <c r="C236" s="219" t="s">
        <v>390</v>
      </c>
      <c r="D236" s="219" t="s">
        <v>142</v>
      </c>
      <c r="E236" s="220" t="s">
        <v>391</v>
      </c>
      <c r="F236" s="221" t="s">
        <v>392</v>
      </c>
      <c r="G236" s="222" t="s">
        <v>164</v>
      </c>
      <c r="H236" s="223">
        <v>8</v>
      </c>
      <c r="I236" s="224"/>
      <c r="J236" s="225">
        <f>ROUND(I236*H236,2)</f>
        <v>0</v>
      </c>
      <c r="K236" s="221" t="s">
        <v>146</v>
      </c>
      <c r="L236" s="70"/>
      <c r="M236" s="226" t="s">
        <v>23</v>
      </c>
      <c r="N236" s="227" t="s">
        <v>46</v>
      </c>
      <c r="O236" s="45"/>
      <c r="P236" s="228">
        <f>O236*H236</f>
        <v>0</v>
      </c>
      <c r="Q236" s="228">
        <v>0.00012999999999999999</v>
      </c>
      <c r="R236" s="228">
        <f>Q236*H236</f>
        <v>0.0010399999999999999</v>
      </c>
      <c r="S236" s="228">
        <v>0</v>
      </c>
      <c r="T236" s="229">
        <f>S236*H236</f>
        <v>0</v>
      </c>
      <c r="AR236" s="22" t="s">
        <v>147</v>
      </c>
      <c r="AT236" s="22" t="s">
        <v>142</v>
      </c>
      <c r="AU236" s="22" t="s">
        <v>85</v>
      </c>
      <c r="AY236" s="22" t="s">
        <v>140</v>
      </c>
      <c r="BE236" s="230">
        <f>IF(N236="základní",J236,0)</f>
        <v>0</v>
      </c>
      <c r="BF236" s="230">
        <f>IF(N236="snížená",J236,0)</f>
        <v>0</v>
      </c>
      <c r="BG236" s="230">
        <f>IF(N236="zákl. přenesená",J236,0)</f>
        <v>0</v>
      </c>
      <c r="BH236" s="230">
        <f>IF(N236="sníž. přenesená",J236,0)</f>
        <v>0</v>
      </c>
      <c r="BI236" s="230">
        <f>IF(N236="nulová",J236,0)</f>
        <v>0</v>
      </c>
      <c r="BJ236" s="22" t="s">
        <v>83</v>
      </c>
      <c r="BK236" s="230">
        <f>ROUND(I236*H236,2)</f>
        <v>0</v>
      </c>
      <c r="BL236" s="22" t="s">
        <v>147</v>
      </c>
      <c r="BM236" s="22" t="s">
        <v>393</v>
      </c>
    </row>
    <row r="237" s="1" customFormat="1">
      <c r="B237" s="44"/>
      <c r="C237" s="72"/>
      <c r="D237" s="231" t="s">
        <v>149</v>
      </c>
      <c r="E237" s="72"/>
      <c r="F237" s="232" t="s">
        <v>394</v>
      </c>
      <c r="G237" s="72"/>
      <c r="H237" s="72"/>
      <c r="I237" s="189"/>
      <c r="J237" s="72"/>
      <c r="K237" s="72"/>
      <c r="L237" s="70"/>
      <c r="M237" s="233"/>
      <c r="N237" s="45"/>
      <c r="O237" s="45"/>
      <c r="P237" s="45"/>
      <c r="Q237" s="45"/>
      <c r="R237" s="45"/>
      <c r="S237" s="45"/>
      <c r="T237" s="93"/>
      <c r="AT237" s="22" t="s">
        <v>149</v>
      </c>
      <c r="AU237" s="22" t="s">
        <v>85</v>
      </c>
    </row>
    <row r="238" s="1" customFormat="1" ht="16.5" customHeight="1">
      <c r="B238" s="44"/>
      <c r="C238" s="219" t="s">
        <v>395</v>
      </c>
      <c r="D238" s="219" t="s">
        <v>142</v>
      </c>
      <c r="E238" s="220" t="s">
        <v>396</v>
      </c>
      <c r="F238" s="221" t="s">
        <v>397</v>
      </c>
      <c r="G238" s="222" t="s">
        <v>164</v>
      </c>
      <c r="H238" s="223">
        <v>68.560000000000002</v>
      </c>
      <c r="I238" s="224"/>
      <c r="J238" s="225">
        <f>ROUND(I238*H238,2)</f>
        <v>0</v>
      </c>
      <c r="K238" s="221" t="s">
        <v>146</v>
      </c>
      <c r="L238" s="70"/>
      <c r="M238" s="226" t="s">
        <v>23</v>
      </c>
      <c r="N238" s="227" t="s">
        <v>46</v>
      </c>
      <c r="O238" s="45"/>
      <c r="P238" s="228">
        <f>O238*H238</f>
        <v>0</v>
      </c>
      <c r="Q238" s="228">
        <v>0</v>
      </c>
      <c r="R238" s="228">
        <f>Q238*H238</f>
        <v>0</v>
      </c>
      <c r="S238" s="228">
        <v>0.99399999999999999</v>
      </c>
      <c r="T238" s="229">
        <f>S238*H238</f>
        <v>68.14864</v>
      </c>
      <c r="AR238" s="22" t="s">
        <v>147</v>
      </c>
      <c r="AT238" s="22" t="s">
        <v>142</v>
      </c>
      <c r="AU238" s="22" t="s">
        <v>85</v>
      </c>
      <c r="AY238" s="22" t="s">
        <v>140</v>
      </c>
      <c r="BE238" s="230">
        <f>IF(N238="základní",J238,0)</f>
        <v>0</v>
      </c>
      <c r="BF238" s="230">
        <f>IF(N238="snížená",J238,0)</f>
        <v>0</v>
      </c>
      <c r="BG238" s="230">
        <f>IF(N238="zákl. přenesená",J238,0)</f>
        <v>0</v>
      </c>
      <c r="BH238" s="230">
        <f>IF(N238="sníž. přenesená",J238,0)</f>
        <v>0</v>
      </c>
      <c r="BI238" s="230">
        <f>IF(N238="nulová",J238,0)</f>
        <v>0</v>
      </c>
      <c r="BJ238" s="22" t="s">
        <v>83</v>
      </c>
      <c r="BK238" s="230">
        <f>ROUND(I238*H238,2)</f>
        <v>0</v>
      </c>
      <c r="BL238" s="22" t="s">
        <v>147</v>
      </c>
      <c r="BM238" s="22" t="s">
        <v>398</v>
      </c>
    </row>
    <row r="239" s="11" customFormat="1">
      <c r="B239" s="234"/>
      <c r="C239" s="235"/>
      <c r="D239" s="231" t="s">
        <v>167</v>
      </c>
      <c r="E239" s="236" t="s">
        <v>23</v>
      </c>
      <c r="F239" s="237" t="s">
        <v>399</v>
      </c>
      <c r="G239" s="235"/>
      <c r="H239" s="238">
        <v>68.560000000000002</v>
      </c>
      <c r="I239" s="239"/>
      <c r="J239" s="235"/>
      <c r="K239" s="235"/>
      <c r="L239" s="240"/>
      <c r="M239" s="241"/>
      <c r="N239" s="242"/>
      <c r="O239" s="242"/>
      <c r="P239" s="242"/>
      <c r="Q239" s="242"/>
      <c r="R239" s="242"/>
      <c r="S239" s="242"/>
      <c r="T239" s="243"/>
      <c r="AT239" s="244" t="s">
        <v>167</v>
      </c>
      <c r="AU239" s="244" t="s">
        <v>85</v>
      </c>
      <c r="AV239" s="11" t="s">
        <v>85</v>
      </c>
      <c r="AW239" s="11" t="s">
        <v>38</v>
      </c>
      <c r="AX239" s="11" t="s">
        <v>75</v>
      </c>
      <c r="AY239" s="244" t="s">
        <v>140</v>
      </c>
    </row>
    <row r="240" s="12" customFormat="1">
      <c r="B240" s="245"/>
      <c r="C240" s="246"/>
      <c r="D240" s="231" t="s">
        <v>167</v>
      </c>
      <c r="E240" s="247" t="s">
        <v>23</v>
      </c>
      <c r="F240" s="248" t="s">
        <v>169</v>
      </c>
      <c r="G240" s="246"/>
      <c r="H240" s="249">
        <v>68.560000000000002</v>
      </c>
      <c r="I240" s="250"/>
      <c r="J240" s="246"/>
      <c r="K240" s="246"/>
      <c r="L240" s="251"/>
      <c r="M240" s="252"/>
      <c r="N240" s="253"/>
      <c r="O240" s="253"/>
      <c r="P240" s="253"/>
      <c r="Q240" s="253"/>
      <c r="R240" s="253"/>
      <c r="S240" s="253"/>
      <c r="T240" s="254"/>
      <c r="AT240" s="255" t="s">
        <v>167</v>
      </c>
      <c r="AU240" s="255" t="s">
        <v>85</v>
      </c>
      <c r="AV240" s="12" t="s">
        <v>147</v>
      </c>
      <c r="AW240" s="12" t="s">
        <v>38</v>
      </c>
      <c r="AX240" s="12" t="s">
        <v>83</v>
      </c>
      <c r="AY240" s="255" t="s">
        <v>140</v>
      </c>
    </row>
    <row r="241" s="1" customFormat="1" ht="16.5" customHeight="1">
      <c r="B241" s="44"/>
      <c r="C241" s="219" t="s">
        <v>400</v>
      </c>
      <c r="D241" s="219" t="s">
        <v>142</v>
      </c>
      <c r="E241" s="220" t="s">
        <v>401</v>
      </c>
      <c r="F241" s="221" t="s">
        <v>402</v>
      </c>
      <c r="G241" s="222" t="s">
        <v>164</v>
      </c>
      <c r="H241" s="223">
        <v>40.125</v>
      </c>
      <c r="I241" s="224"/>
      <c r="J241" s="225">
        <f>ROUND(I241*H241,2)</f>
        <v>0</v>
      </c>
      <c r="K241" s="221" t="s">
        <v>146</v>
      </c>
      <c r="L241" s="70"/>
      <c r="M241" s="226" t="s">
        <v>23</v>
      </c>
      <c r="N241" s="227" t="s">
        <v>46</v>
      </c>
      <c r="O241" s="45"/>
      <c r="P241" s="228">
        <f>O241*H241</f>
        <v>0</v>
      </c>
      <c r="Q241" s="228">
        <v>0</v>
      </c>
      <c r="R241" s="228">
        <f>Q241*H241</f>
        <v>0</v>
      </c>
      <c r="S241" s="228">
        <v>0.066000000000000003</v>
      </c>
      <c r="T241" s="229">
        <f>S241*H241</f>
        <v>2.64825</v>
      </c>
      <c r="AR241" s="22" t="s">
        <v>147</v>
      </c>
      <c r="AT241" s="22" t="s">
        <v>142</v>
      </c>
      <c r="AU241" s="22" t="s">
        <v>85</v>
      </c>
      <c r="AY241" s="22" t="s">
        <v>140</v>
      </c>
      <c r="BE241" s="230">
        <f>IF(N241="základní",J241,0)</f>
        <v>0</v>
      </c>
      <c r="BF241" s="230">
        <f>IF(N241="snížená",J241,0)</f>
        <v>0</v>
      </c>
      <c r="BG241" s="230">
        <f>IF(N241="zákl. přenesená",J241,0)</f>
        <v>0</v>
      </c>
      <c r="BH241" s="230">
        <f>IF(N241="sníž. přenesená",J241,0)</f>
        <v>0</v>
      </c>
      <c r="BI241" s="230">
        <f>IF(N241="nulová",J241,0)</f>
        <v>0</v>
      </c>
      <c r="BJ241" s="22" t="s">
        <v>83</v>
      </c>
      <c r="BK241" s="230">
        <f>ROUND(I241*H241,2)</f>
        <v>0</v>
      </c>
      <c r="BL241" s="22" t="s">
        <v>147</v>
      </c>
      <c r="BM241" s="22" t="s">
        <v>403</v>
      </c>
    </row>
    <row r="242" s="1" customFormat="1">
      <c r="B242" s="44"/>
      <c r="C242" s="72"/>
      <c r="D242" s="231" t="s">
        <v>149</v>
      </c>
      <c r="E242" s="72"/>
      <c r="F242" s="232" t="s">
        <v>404</v>
      </c>
      <c r="G242" s="72"/>
      <c r="H242" s="72"/>
      <c r="I242" s="189"/>
      <c r="J242" s="72"/>
      <c r="K242" s="72"/>
      <c r="L242" s="70"/>
      <c r="M242" s="233"/>
      <c r="N242" s="45"/>
      <c r="O242" s="45"/>
      <c r="P242" s="45"/>
      <c r="Q242" s="45"/>
      <c r="R242" s="45"/>
      <c r="S242" s="45"/>
      <c r="T242" s="93"/>
      <c r="AT242" s="22" t="s">
        <v>149</v>
      </c>
      <c r="AU242" s="22" t="s">
        <v>85</v>
      </c>
    </row>
    <row r="243" s="11" customFormat="1">
      <c r="B243" s="234"/>
      <c r="C243" s="235"/>
      <c r="D243" s="231" t="s">
        <v>167</v>
      </c>
      <c r="E243" s="236" t="s">
        <v>23</v>
      </c>
      <c r="F243" s="237" t="s">
        <v>405</v>
      </c>
      <c r="G243" s="235"/>
      <c r="H243" s="238">
        <v>40.125</v>
      </c>
      <c r="I243" s="239"/>
      <c r="J243" s="235"/>
      <c r="K243" s="235"/>
      <c r="L243" s="240"/>
      <c r="M243" s="241"/>
      <c r="N243" s="242"/>
      <c r="O243" s="242"/>
      <c r="P243" s="242"/>
      <c r="Q243" s="242"/>
      <c r="R243" s="242"/>
      <c r="S243" s="242"/>
      <c r="T243" s="243"/>
      <c r="AT243" s="244" t="s">
        <v>167</v>
      </c>
      <c r="AU243" s="244" t="s">
        <v>85</v>
      </c>
      <c r="AV243" s="11" t="s">
        <v>85</v>
      </c>
      <c r="AW243" s="11" t="s">
        <v>38</v>
      </c>
      <c r="AX243" s="11" t="s">
        <v>75</v>
      </c>
      <c r="AY243" s="244" t="s">
        <v>140</v>
      </c>
    </row>
    <row r="244" s="12" customFormat="1">
      <c r="B244" s="245"/>
      <c r="C244" s="246"/>
      <c r="D244" s="231" t="s">
        <v>167</v>
      </c>
      <c r="E244" s="247" t="s">
        <v>23</v>
      </c>
      <c r="F244" s="248" t="s">
        <v>169</v>
      </c>
      <c r="G244" s="246"/>
      <c r="H244" s="249">
        <v>40.125</v>
      </c>
      <c r="I244" s="250"/>
      <c r="J244" s="246"/>
      <c r="K244" s="246"/>
      <c r="L244" s="251"/>
      <c r="M244" s="252"/>
      <c r="N244" s="253"/>
      <c r="O244" s="253"/>
      <c r="P244" s="253"/>
      <c r="Q244" s="253"/>
      <c r="R244" s="253"/>
      <c r="S244" s="253"/>
      <c r="T244" s="254"/>
      <c r="AT244" s="255" t="s">
        <v>167</v>
      </c>
      <c r="AU244" s="255" t="s">
        <v>85</v>
      </c>
      <c r="AV244" s="12" t="s">
        <v>147</v>
      </c>
      <c r="AW244" s="12" t="s">
        <v>38</v>
      </c>
      <c r="AX244" s="12" t="s">
        <v>83</v>
      </c>
      <c r="AY244" s="255" t="s">
        <v>140</v>
      </c>
    </row>
    <row r="245" s="1" customFormat="1" ht="25.5" customHeight="1">
      <c r="B245" s="44"/>
      <c r="C245" s="219" t="s">
        <v>406</v>
      </c>
      <c r="D245" s="219" t="s">
        <v>142</v>
      </c>
      <c r="E245" s="220" t="s">
        <v>407</v>
      </c>
      <c r="F245" s="221" t="s">
        <v>408</v>
      </c>
      <c r="G245" s="222" t="s">
        <v>164</v>
      </c>
      <c r="H245" s="223">
        <v>8.1199999999999992</v>
      </c>
      <c r="I245" s="224"/>
      <c r="J245" s="225">
        <f>ROUND(I245*H245,2)</f>
        <v>0</v>
      </c>
      <c r="K245" s="221" t="s">
        <v>146</v>
      </c>
      <c r="L245" s="70"/>
      <c r="M245" s="226" t="s">
        <v>23</v>
      </c>
      <c r="N245" s="227" t="s">
        <v>46</v>
      </c>
      <c r="O245" s="45"/>
      <c r="P245" s="228">
        <f>O245*H245</f>
        <v>0</v>
      </c>
      <c r="Q245" s="228">
        <v>0</v>
      </c>
      <c r="R245" s="228">
        <f>Q245*H245</f>
        <v>0</v>
      </c>
      <c r="S245" s="228">
        <v>0.066000000000000003</v>
      </c>
      <c r="T245" s="229">
        <f>S245*H245</f>
        <v>0.53591999999999995</v>
      </c>
      <c r="AR245" s="22" t="s">
        <v>147</v>
      </c>
      <c r="AT245" s="22" t="s">
        <v>142</v>
      </c>
      <c r="AU245" s="22" t="s">
        <v>85</v>
      </c>
      <c r="AY245" s="22" t="s">
        <v>140</v>
      </c>
      <c r="BE245" s="230">
        <f>IF(N245="základní",J245,0)</f>
        <v>0</v>
      </c>
      <c r="BF245" s="230">
        <f>IF(N245="snížená",J245,0)</f>
        <v>0</v>
      </c>
      <c r="BG245" s="230">
        <f>IF(N245="zákl. přenesená",J245,0)</f>
        <v>0</v>
      </c>
      <c r="BH245" s="230">
        <f>IF(N245="sníž. přenesená",J245,0)</f>
        <v>0</v>
      </c>
      <c r="BI245" s="230">
        <f>IF(N245="nulová",J245,0)</f>
        <v>0</v>
      </c>
      <c r="BJ245" s="22" t="s">
        <v>83</v>
      </c>
      <c r="BK245" s="230">
        <f>ROUND(I245*H245,2)</f>
        <v>0</v>
      </c>
      <c r="BL245" s="22" t="s">
        <v>147</v>
      </c>
      <c r="BM245" s="22" t="s">
        <v>409</v>
      </c>
    </row>
    <row r="246" s="1" customFormat="1">
      <c r="B246" s="44"/>
      <c r="C246" s="72"/>
      <c r="D246" s="231" t="s">
        <v>149</v>
      </c>
      <c r="E246" s="72"/>
      <c r="F246" s="232" t="s">
        <v>404</v>
      </c>
      <c r="G246" s="72"/>
      <c r="H246" s="72"/>
      <c r="I246" s="189"/>
      <c r="J246" s="72"/>
      <c r="K246" s="72"/>
      <c r="L246" s="70"/>
      <c r="M246" s="233"/>
      <c r="N246" s="45"/>
      <c r="O246" s="45"/>
      <c r="P246" s="45"/>
      <c r="Q246" s="45"/>
      <c r="R246" s="45"/>
      <c r="S246" s="45"/>
      <c r="T246" s="93"/>
      <c r="AT246" s="22" t="s">
        <v>149</v>
      </c>
      <c r="AU246" s="22" t="s">
        <v>85</v>
      </c>
    </row>
    <row r="247" s="11" customFormat="1">
      <c r="B247" s="234"/>
      <c r="C247" s="235"/>
      <c r="D247" s="231" t="s">
        <v>167</v>
      </c>
      <c r="E247" s="236" t="s">
        <v>23</v>
      </c>
      <c r="F247" s="237" t="s">
        <v>410</v>
      </c>
      <c r="G247" s="235"/>
      <c r="H247" s="238">
        <v>8.1199999999999992</v>
      </c>
      <c r="I247" s="239"/>
      <c r="J247" s="235"/>
      <c r="K247" s="235"/>
      <c r="L247" s="240"/>
      <c r="M247" s="241"/>
      <c r="N247" s="242"/>
      <c r="O247" s="242"/>
      <c r="P247" s="242"/>
      <c r="Q247" s="242"/>
      <c r="R247" s="242"/>
      <c r="S247" s="242"/>
      <c r="T247" s="243"/>
      <c r="AT247" s="244" t="s">
        <v>167</v>
      </c>
      <c r="AU247" s="244" t="s">
        <v>85</v>
      </c>
      <c r="AV247" s="11" t="s">
        <v>85</v>
      </c>
      <c r="AW247" s="11" t="s">
        <v>38</v>
      </c>
      <c r="AX247" s="11" t="s">
        <v>75</v>
      </c>
      <c r="AY247" s="244" t="s">
        <v>140</v>
      </c>
    </row>
    <row r="248" s="12" customFormat="1">
      <c r="B248" s="245"/>
      <c r="C248" s="246"/>
      <c r="D248" s="231" t="s">
        <v>167</v>
      </c>
      <c r="E248" s="247" t="s">
        <v>23</v>
      </c>
      <c r="F248" s="248" t="s">
        <v>169</v>
      </c>
      <c r="G248" s="246"/>
      <c r="H248" s="249">
        <v>8.1199999999999992</v>
      </c>
      <c r="I248" s="250"/>
      <c r="J248" s="246"/>
      <c r="K248" s="246"/>
      <c r="L248" s="251"/>
      <c r="M248" s="252"/>
      <c r="N248" s="253"/>
      <c r="O248" s="253"/>
      <c r="P248" s="253"/>
      <c r="Q248" s="253"/>
      <c r="R248" s="253"/>
      <c r="S248" s="253"/>
      <c r="T248" s="254"/>
      <c r="AT248" s="255" t="s">
        <v>167</v>
      </c>
      <c r="AU248" s="255" t="s">
        <v>85</v>
      </c>
      <c r="AV248" s="12" t="s">
        <v>147</v>
      </c>
      <c r="AW248" s="12" t="s">
        <v>38</v>
      </c>
      <c r="AX248" s="12" t="s">
        <v>83</v>
      </c>
      <c r="AY248" s="255" t="s">
        <v>140</v>
      </c>
    </row>
    <row r="249" s="1" customFormat="1" ht="25.5" customHeight="1">
      <c r="B249" s="44"/>
      <c r="C249" s="219" t="s">
        <v>411</v>
      </c>
      <c r="D249" s="219" t="s">
        <v>142</v>
      </c>
      <c r="E249" s="220" t="s">
        <v>412</v>
      </c>
      <c r="F249" s="221" t="s">
        <v>413</v>
      </c>
      <c r="G249" s="222" t="s">
        <v>164</v>
      </c>
      <c r="H249" s="223">
        <v>8.1199999999999992</v>
      </c>
      <c r="I249" s="224"/>
      <c r="J249" s="225">
        <f>ROUND(I249*H249,2)</f>
        <v>0</v>
      </c>
      <c r="K249" s="221" t="s">
        <v>146</v>
      </c>
      <c r="L249" s="70"/>
      <c r="M249" s="226" t="s">
        <v>23</v>
      </c>
      <c r="N249" s="227" t="s">
        <v>46</v>
      </c>
      <c r="O249" s="45"/>
      <c r="P249" s="228">
        <f>O249*H249</f>
        <v>0</v>
      </c>
      <c r="Q249" s="228">
        <v>0</v>
      </c>
      <c r="R249" s="228">
        <f>Q249*H249</f>
        <v>0</v>
      </c>
      <c r="S249" s="228">
        <v>0</v>
      </c>
      <c r="T249" s="229">
        <f>S249*H249</f>
        <v>0</v>
      </c>
      <c r="AR249" s="22" t="s">
        <v>147</v>
      </c>
      <c r="AT249" s="22" t="s">
        <v>142</v>
      </c>
      <c r="AU249" s="22" t="s">
        <v>85</v>
      </c>
      <c r="AY249" s="22" t="s">
        <v>140</v>
      </c>
      <c r="BE249" s="230">
        <f>IF(N249="základní",J249,0)</f>
        <v>0</v>
      </c>
      <c r="BF249" s="230">
        <f>IF(N249="snížená",J249,0)</f>
        <v>0</v>
      </c>
      <c r="BG249" s="230">
        <f>IF(N249="zákl. přenesená",J249,0)</f>
        <v>0</v>
      </c>
      <c r="BH249" s="230">
        <f>IF(N249="sníž. přenesená",J249,0)</f>
        <v>0</v>
      </c>
      <c r="BI249" s="230">
        <f>IF(N249="nulová",J249,0)</f>
        <v>0</v>
      </c>
      <c r="BJ249" s="22" t="s">
        <v>83</v>
      </c>
      <c r="BK249" s="230">
        <f>ROUND(I249*H249,2)</f>
        <v>0</v>
      </c>
      <c r="BL249" s="22" t="s">
        <v>147</v>
      </c>
      <c r="BM249" s="22" t="s">
        <v>414</v>
      </c>
    </row>
    <row r="250" s="1" customFormat="1" ht="16.5" customHeight="1">
      <c r="B250" s="44"/>
      <c r="C250" s="219" t="s">
        <v>415</v>
      </c>
      <c r="D250" s="219" t="s">
        <v>142</v>
      </c>
      <c r="E250" s="220" t="s">
        <v>416</v>
      </c>
      <c r="F250" s="221" t="s">
        <v>417</v>
      </c>
      <c r="G250" s="222" t="s">
        <v>164</v>
      </c>
      <c r="H250" s="223">
        <v>48.244999999999997</v>
      </c>
      <c r="I250" s="224"/>
      <c r="J250" s="225">
        <f>ROUND(I250*H250,2)</f>
        <v>0</v>
      </c>
      <c r="K250" s="221" t="s">
        <v>146</v>
      </c>
      <c r="L250" s="70"/>
      <c r="M250" s="226" t="s">
        <v>23</v>
      </c>
      <c r="N250" s="227" t="s">
        <v>46</v>
      </c>
      <c r="O250" s="45"/>
      <c r="P250" s="228">
        <f>O250*H250</f>
        <v>0</v>
      </c>
      <c r="Q250" s="228">
        <v>0</v>
      </c>
      <c r="R250" s="228">
        <f>Q250*H250</f>
        <v>0</v>
      </c>
      <c r="S250" s="228">
        <v>0</v>
      </c>
      <c r="T250" s="229">
        <f>S250*H250</f>
        <v>0</v>
      </c>
      <c r="AR250" s="22" t="s">
        <v>147</v>
      </c>
      <c r="AT250" s="22" t="s">
        <v>142</v>
      </c>
      <c r="AU250" s="22" t="s">
        <v>85</v>
      </c>
      <c r="AY250" s="22" t="s">
        <v>140</v>
      </c>
      <c r="BE250" s="230">
        <f>IF(N250="základní",J250,0)</f>
        <v>0</v>
      </c>
      <c r="BF250" s="230">
        <f>IF(N250="snížená",J250,0)</f>
        <v>0</v>
      </c>
      <c r="BG250" s="230">
        <f>IF(N250="zákl. přenesená",J250,0)</f>
        <v>0</v>
      </c>
      <c r="BH250" s="230">
        <f>IF(N250="sníž. přenesená",J250,0)</f>
        <v>0</v>
      </c>
      <c r="BI250" s="230">
        <f>IF(N250="nulová",J250,0)</f>
        <v>0</v>
      </c>
      <c r="BJ250" s="22" t="s">
        <v>83</v>
      </c>
      <c r="BK250" s="230">
        <f>ROUND(I250*H250,2)</f>
        <v>0</v>
      </c>
      <c r="BL250" s="22" t="s">
        <v>147</v>
      </c>
      <c r="BM250" s="22" t="s">
        <v>418</v>
      </c>
    </row>
    <row r="251" s="11" customFormat="1">
      <c r="B251" s="234"/>
      <c r="C251" s="235"/>
      <c r="D251" s="231" t="s">
        <v>167</v>
      </c>
      <c r="E251" s="236" t="s">
        <v>23</v>
      </c>
      <c r="F251" s="237" t="s">
        <v>419</v>
      </c>
      <c r="G251" s="235"/>
      <c r="H251" s="238">
        <v>48.244999999999997</v>
      </c>
      <c r="I251" s="239"/>
      <c r="J251" s="235"/>
      <c r="K251" s="235"/>
      <c r="L251" s="240"/>
      <c r="M251" s="241"/>
      <c r="N251" s="242"/>
      <c r="O251" s="242"/>
      <c r="P251" s="242"/>
      <c r="Q251" s="242"/>
      <c r="R251" s="242"/>
      <c r="S251" s="242"/>
      <c r="T251" s="243"/>
      <c r="AT251" s="244" t="s">
        <v>167</v>
      </c>
      <c r="AU251" s="244" t="s">
        <v>85</v>
      </c>
      <c r="AV251" s="11" t="s">
        <v>85</v>
      </c>
      <c r="AW251" s="11" t="s">
        <v>38</v>
      </c>
      <c r="AX251" s="11" t="s">
        <v>75</v>
      </c>
      <c r="AY251" s="244" t="s">
        <v>140</v>
      </c>
    </row>
    <row r="252" s="12" customFormat="1">
      <c r="B252" s="245"/>
      <c r="C252" s="246"/>
      <c r="D252" s="231" t="s">
        <v>167</v>
      </c>
      <c r="E252" s="247" t="s">
        <v>23</v>
      </c>
      <c r="F252" s="248" t="s">
        <v>169</v>
      </c>
      <c r="G252" s="246"/>
      <c r="H252" s="249">
        <v>48.244999999999997</v>
      </c>
      <c r="I252" s="250"/>
      <c r="J252" s="246"/>
      <c r="K252" s="246"/>
      <c r="L252" s="251"/>
      <c r="M252" s="252"/>
      <c r="N252" s="253"/>
      <c r="O252" s="253"/>
      <c r="P252" s="253"/>
      <c r="Q252" s="253"/>
      <c r="R252" s="253"/>
      <c r="S252" s="253"/>
      <c r="T252" s="254"/>
      <c r="AT252" s="255" t="s">
        <v>167</v>
      </c>
      <c r="AU252" s="255" t="s">
        <v>85</v>
      </c>
      <c r="AV252" s="12" t="s">
        <v>147</v>
      </c>
      <c r="AW252" s="12" t="s">
        <v>38</v>
      </c>
      <c r="AX252" s="12" t="s">
        <v>83</v>
      </c>
      <c r="AY252" s="255" t="s">
        <v>140</v>
      </c>
    </row>
    <row r="253" s="1" customFormat="1" ht="16.5" customHeight="1">
      <c r="B253" s="44"/>
      <c r="C253" s="219" t="s">
        <v>420</v>
      </c>
      <c r="D253" s="219" t="s">
        <v>142</v>
      </c>
      <c r="E253" s="220" t="s">
        <v>421</v>
      </c>
      <c r="F253" s="221" t="s">
        <v>422</v>
      </c>
      <c r="G253" s="222" t="s">
        <v>164</v>
      </c>
      <c r="H253" s="223">
        <v>40.125</v>
      </c>
      <c r="I253" s="224"/>
      <c r="J253" s="225">
        <f>ROUND(I253*H253,2)</f>
        <v>0</v>
      </c>
      <c r="K253" s="221" t="s">
        <v>146</v>
      </c>
      <c r="L253" s="70"/>
      <c r="M253" s="226" t="s">
        <v>23</v>
      </c>
      <c r="N253" s="227" t="s">
        <v>46</v>
      </c>
      <c r="O253" s="45"/>
      <c r="P253" s="228">
        <f>O253*H253</f>
        <v>0</v>
      </c>
      <c r="Q253" s="228">
        <v>0</v>
      </c>
      <c r="R253" s="228">
        <f>Q253*H253</f>
        <v>0</v>
      </c>
      <c r="S253" s="228">
        <v>0</v>
      </c>
      <c r="T253" s="229">
        <f>S253*H253</f>
        <v>0</v>
      </c>
      <c r="AR253" s="22" t="s">
        <v>147</v>
      </c>
      <c r="AT253" s="22" t="s">
        <v>142</v>
      </c>
      <c r="AU253" s="22" t="s">
        <v>85</v>
      </c>
      <c r="AY253" s="22" t="s">
        <v>140</v>
      </c>
      <c r="BE253" s="230">
        <f>IF(N253="základní",J253,0)</f>
        <v>0</v>
      </c>
      <c r="BF253" s="230">
        <f>IF(N253="snížená",J253,0)</f>
        <v>0</v>
      </c>
      <c r="BG253" s="230">
        <f>IF(N253="zákl. přenesená",J253,0)</f>
        <v>0</v>
      </c>
      <c r="BH253" s="230">
        <f>IF(N253="sníž. přenesená",J253,0)</f>
        <v>0</v>
      </c>
      <c r="BI253" s="230">
        <f>IF(N253="nulová",J253,0)</f>
        <v>0</v>
      </c>
      <c r="BJ253" s="22" t="s">
        <v>83</v>
      </c>
      <c r="BK253" s="230">
        <f>ROUND(I253*H253,2)</f>
        <v>0</v>
      </c>
      <c r="BL253" s="22" t="s">
        <v>147</v>
      </c>
      <c r="BM253" s="22" t="s">
        <v>423</v>
      </c>
    </row>
    <row r="254" s="1" customFormat="1">
      <c r="B254" s="44"/>
      <c r="C254" s="72"/>
      <c r="D254" s="231" t="s">
        <v>149</v>
      </c>
      <c r="E254" s="72"/>
      <c r="F254" s="232" t="s">
        <v>424</v>
      </c>
      <c r="G254" s="72"/>
      <c r="H254" s="72"/>
      <c r="I254" s="189"/>
      <c r="J254" s="72"/>
      <c r="K254" s="72"/>
      <c r="L254" s="70"/>
      <c r="M254" s="233"/>
      <c r="N254" s="45"/>
      <c r="O254" s="45"/>
      <c r="P254" s="45"/>
      <c r="Q254" s="45"/>
      <c r="R254" s="45"/>
      <c r="S254" s="45"/>
      <c r="T254" s="93"/>
      <c r="AT254" s="22" t="s">
        <v>149</v>
      </c>
      <c r="AU254" s="22" t="s">
        <v>85</v>
      </c>
    </row>
    <row r="255" s="1" customFormat="1" ht="16.5" customHeight="1">
      <c r="B255" s="44"/>
      <c r="C255" s="219" t="s">
        <v>425</v>
      </c>
      <c r="D255" s="219" t="s">
        <v>142</v>
      </c>
      <c r="E255" s="220" t="s">
        <v>426</v>
      </c>
      <c r="F255" s="221" t="s">
        <v>427</v>
      </c>
      <c r="G255" s="222" t="s">
        <v>164</v>
      </c>
      <c r="H255" s="223">
        <v>40.125</v>
      </c>
      <c r="I255" s="224"/>
      <c r="J255" s="225">
        <f>ROUND(I255*H255,2)</f>
        <v>0</v>
      </c>
      <c r="K255" s="221" t="s">
        <v>146</v>
      </c>
      <c r="L255" s="70"/>
      <c r="M255" s="226" t="s">
        <v>23</v>
      </c>
      <c r="N255" s="227" t="s">
        <v>46</v>
      </c>
      <c r="O255" s="45"/>
      <c r="P255" s="228">
        <f>O255*H255</f>
        <v>0</v>
      </c>
      <c r="Q255" s="228">
        <v>0.048000000000000001</v>
      </c>
      <c r="R255" s="228">
        <f>Q255*H255</f>
        <v>1.9259999999999999</v>
      </c>
      <c r="S255" s="228">
        <v>0.048000000000000001</v>
      </c>
      <c r="T255" s="229">
        <f>S255*H255</f>
        <v>1.9259999999999999</v>
      </c>
      <c r="AR255" s="22" t="s">
        <v>147</v>
      </c>
      <c r="AT255" s="22" t="s">
        <v>142</v>
      </c>
      <c r="AU255" s="22" t="s">
        <v>85</v>
      </c>
      <c r="AY255" s="22" t="s">
        <v>140</v>
      </c>
      <c r="BE255" s="230">
        <f>IF(N255="základní",J255,0)</f>
        <v>0</v>
      </c>
      <c r="BF255" s="230">
        <f>IF(N255="snížená",J255,0)</f>
        <v>0</v>
      </c>
      <c r="BG255" s="230">
        <f>IF(N255="zákl. přenesená",J255,0)</f>
        <v>0</v>
      </c>
      <c r="BH255" s="230">
        <f>IF(N255="sníž. přenesená",J255,0)</f>
        <v>0</v>
      </c>
      <c r="BI255" s="230">
        <f>IF(N255="nulová",J255,0)</f>
        <v>0</v>
      </c>
      <c r="BJ255" s="22" t="s">
        <v>83</v>
      </c>
      <c r="BK255" s="230">
        <f>ROUND(I255*H255,2)</f>
        <v>0</v>
      </c>
      <c r="BL255" s="22" t="s">
        <v>147</v>
      </c>
      <c r="BM255" s="22" t="s">
        <v>428</v>
      </c>
    </row>
    <row r="256" s="1" customFormat="1">
      <c r="B256" s="44"/>
      <c r="C256" s="72"/>
      <c r="D256" s="231" t="s">
        <v>149</v>
      </c>
      <c r="E256" s="72"/>
      <c r="F256" s="232" t="s">
        <v>424</v>
      </c>
      <c r="G256" s="72"/>
      <c r="H256" s="72"/>
      <c r="I256" s="189"/>
      <c r="J256" s="72"/>
      <c r="K256" s="72"/>
      <c r="L256" s="70"/>
      <c r="M256" s="233"/>
      <c r="N256" s="45"/>
      <c r="O256" s="45"/>
      <c r="P256" s="45"/>
      <c r="Q256" s="45"/>
      <c r="R256" s="45"/>
      <c r="S256" s="45"/>
      <c r="T256" s="93"/>
      <c r="AT256" s="22" t="s">
        <v>149</v>
      </c>
      <c r="AU256" s="22" t="s">
        <v>85</v>
      </c>
    </row>
    <row r="257" s="1" customFormat="1" ht="16.5" customHeight="1">
      <c r="B257" s="44"/>
      <c r="C257" s="219" t="s">
        <v>429</v>
      </c>
      <c r="D257" s="219" t="s">
        <v>142</v>
      </c>
      <c r="E257" s="220" t="s">
        <v>430</v>
      </c>
      <c r="F257" s="221" t="s">
        <v>431</v>
      </c>
      <c r="G257" s="222" t="s">
        <v>164</v>
      </c>
      <c r="H257" s="223">
        <v>8.1199999999999992</v>
      </c>
      <c r="I257" s="224"/>
      <c r="J257" s="225">
        <f>ROUND(I257*H257,2)</f>
        <v>0</v>
      </c>
      <c r="K257" s="221" t="s">
        <v>146</v>
      </c>
      <c r="L257" s="70"/>
      <c r="M257" s="226" t="s">
        <v>23</v>
      </c>
      <c r="N257" s="227" t="s">
        <v>46</v>
      </c>
      <c r="O257" s="45"/>
      <c r="P257" s="228">
        <f>O257*H257</f>
        <v>0</v>
      </c>
      <c r="Q257" s="228">
        <v>0</v>
      </c>
      <c r="R257" s="228">
        <f>Q257*H257</f>
        <v>0</v>
      </c>
      <c r="S257" s="228">
        <v>0</v>
      </c>
      <c r="T257" s="229">
        <f>S257*H257</f>
        <v>0</v>
      </c>
      <c r="AR257" s="22" t="s">
        <v>147</v>
      </c>
      <c r="AT257" s="22" t="s">
        <v>142</v>
      </c>
      <c r="AU257" s="22" t="s">
        <v>85</v>
      </c>
      <c r="AY257" s="22" t="s">
        <v>140</v>
      </c>
      <c r="BE257" s="230">
        <f>IF(N257="základní",J257,0)</f>
        <v>0</v>
      </c>
      <c r="BF257" s="230">
        <f>IF(N257="snížená",J257,0)</f>
        <v>0</v>
      </c>
      <c r="BG257" s="230">
        <f>IF(N257="zákl. přenesená",J257,0)</f>
        <v>0</v>
      </c>
      <c r="BH257" s="230">
        <f>IF(N257="sníž. přenesená",J257,0)</f>
        <v>0</v>
      </c>
      <c r="BI257" s="230">
        <f>IF(N257="nulová",J257,0)</f>
        <v>0</v>
      </c>
      <c r="BJ257" s="22" t="s">
        <v>83</v>
      </c>
      <c r="BK257" s="230">
        <f>ROUND(I257*H257,2)</f>
        <v>0</v>
      </c>
      <c r="BL257" s="22" t="s">
        <v>147</v>
      </c>
      <c r="BM257" s="22" t="s">
        <v>432</v>
      </c>
    </row>
    <row r="258" s="1" customFormat="1">
      <c r="B258" s="44"/>
      <c r="C258" s="72"/>
      <c r="D258" s="231" t="s">
        <v>149</v>
      </c>
      <c r="E258" s="72"/>
      <c r="F258" s="232" t="s">
        <v>424</v>
      </c>
      <c r="G258" s="72"/>
      <c r="H258" s="72"/>
      <c r="I258" s="189"/>
      <c r="J258" s="72"/>
      <c r="K258" s="72"/>
      <c r="L258" s="70"/>
      <c r="M258" s="233"/>
      <c r="N258" s="45"/>
      <c r="O258" s="45"/>
      <c r="P258" s="45"/>
      <c r="Q258" s="45"/>
      <c r="R258" s="45"/>
      <c r="S258" s="45"/>
      <c r="T258" s="93"/>
      <c r="AT258" s="22" t="s">
        <v>149</v>
      </c>
      <c r="AU258" s="22" t="s">
        <v>85</v>
      </c>
    </row>
    <row r="259" s="1" customFormat="1" ht="16.5" customHeight="1">
      <c r="B259" s="44"/>
      <c r="C259" s="219" t="s">
        <v>433</v>
      </c>
      <c r="D259" s="219" t="s">
        <v>142</v>
      </c>
      <c r="E259" s="220" t="s">
        <v>434</v>
      </c>
      <c r="F259" s="221" t="s">
        <v>435</v>
      </c>
      <c r="G259" s="222" t="s">
        <v>164</v>
      </c>
      <c r="H259" s="223">
        <v>8.1199999999999992</v>
      </c>
      <c r="I259" s="224"/>
      <c r="J259" s="225">
        <f>ROUND(I259*H259,2)</f>
        <v>0</v>
      </c>
      <c r="K259" s="221" t="s">
        <v>146</v>
      </c>
      <c r="L259" s="70"/>
      <c r="M259" s="226" t="s">
        <v>23</v>
      </c>
      <c r="N259" s="227" t="s">
        <v>46</v>
      </c>
      <c r="O259" s="45"/>
      <c r="P259" s="228">
        <f>O259*H259</f>
        <v>0</v>
      </c>
      <c r="Q259" s="228">
        <v>0.048000000000000001</v>
      </c>
      <c r="R259" s="228">
        <f>Q259*H259</f>
        <v>0.38976</v>
      </c>
      <c r="S259" s="228">
        <v>0.048000000000000001</v>
      </c>
      <c r="T259" s="229">
        <f>S259*H259</f>
        <v>0.38976</v>
      </c>
      <c r="AR259" s="22" t="s">
        <v>147</v>
      </c>
      <c r="AT259" s="22" t="s">
        <v>142</v>
      </c>
      <c r="AU259" s="22" t="s">
        <v>85</v>
      </c>
      <c r="AY259" s="22" t="s">
        <v>140</v>
      </c>
      <c r="BE259" s="230">
        <f>IF(N259="základní",J259,0)</f>
        <v>0</v>
      </c>
      <c r="BF259" s="230">
        <f>IF(N259="snížená",J259,0)</f>
        <v>0</v>
      </c>
      <c r="BG259" s="230">
        <f>IF(N259="zákl. přenesená",J259,0)</f>
        <v>0</v>
      </c>
      <c r="BH259" s="230">
        <f>IF(N259="sníž. přenesená",J259,0)</f>
        <v>0</v>
      </c>
      <c r="BI259" s="230">
        <f>IF(N259="nulová",J259,0)</f>
        <v>0</v>
      </c>
      <c r="BJ259" s="22" t="s">
        <v>83</v>
      </c>
      <c r="BK259" s="230">
        <f>ROUND(I259*H259,2)</f>
        <v>0</v>
      </c>
      <c r="BL259" s="22" t="s">
        <v>147</v>
      </c>
      <c r="BM259" s="22" t="s">
        <v>436</v>
      </c>
    </row>
    <row r="260" s="1" customFormat="1">
      <c r="B260" s="44"/>
      <c r="C260" s="72"/>
      <c r="D260" s="231" t="s">
        <v>149</v>
      </c>
      <c r="E260" s="72"/>
      <c r="F260" s="232" t="s">
        <v>424</v>
      </c>
      <c r="G260" s="72"/>
      <c r="H260" s="72"/>
      <c r="I260" s="189"/>
      <c r="J260" s="72"/>
      <c r="K260" s="72"/>
      <c r="L260" s="70"/>
      <c r="M260" s="233"/>
      <c r="N260" s="45"/>
      <c r="O260" s="45"/>
      <c r="P260" s="45"/>
      <c r="Q260" s="45"/>
      <c r="R260" s="45"/>
      <c r="S260" s="45"/>
      <c r="T260" s="93"/>
      <c r="AT260" s="22" t="s">
        <v>149</v>
      </c>
      <c r="AU260" s="22" t="s">
        <v>85</v>
      </c>
    </row>
    <row r="261" s="1" customFormat="1" ht="16.5" customHeight="1">
      <c r="B261" s="44"/>
      <c r="C261" s="219" t="s">
        <v>437</v>
      </c>
      <c r="D261" s="219" t="s">
        <v>142</v>
      </c>
      <c r="E261" s="220" t="s">
        <v>438</v>
      </c>
      <c r="F261" s="221" t="s">
        <v>439</v>
      </c>
      <c r="G261" s="222" t="s">
        <v>164</v>
      </c>
      <c r="H261" s="223">
        <v>8.1199999999999992</v>
      </c>
      <c r="I261" s="224"/>
      <c r="J261" s="225">
        <f>ROUND(I261*H261,2)</f>
        <v>0</v>
      </c>
      <c r="K261" s="221" t="s">
        <v>146</v>
      </c>
      <c r="L261" s="70"/>
      <c r="M261" s="226" t="s">
        <v>23</v>
      </c>
      <c r="N261" s="227" t="s">
        <v>46</v>
      </c>
      <c r="O261" s="45"/>
      <c r="P261" s="228">
        <f>O261*H261</f>
        <v>0</v>
      </c>
      <c r="Q261" s="228">
        <v>0</v>
      </c>
      <c r="R261" s="228">
        <f>Q261*H261</f>
        <v>0</v>
      </c>
      <c r="S261" s="228">
        <v>0</v>
      </c>
      <c r="T261" s="229">
        <f>S261*H261</f>
        <v>0</v>
      </c>
      <c r="AR261" s="22" t="s">
        <v>147</v>
      </c>
      <c r="AT261" s="22" t="s">
        <v>142</v>
      </c>
      <c r="AU261" s="22" t="s">
        <v>85</v>
      </c>
      <c r="AY261" s="22" t="s">
        <v>140</v>
      </c>
      <c r="BE261" s="230">
        <f>IF(N261="základní",J261,0)</f>
        <v>0</v>
      </c>
      <c r="BF261" s="230">
        <f>IF(N261="snížená",J261,0)</f>
        <v>0</v>
      </c>
      <c r="BG261" s="230">
        <f>IF(N261="zákl. přenesená",J261,0)</f>
        <v>0</v>
      </c>
      <c r="BH261" s="230">
        <f>IF(N261="sníž. přenesená",J261,0)</f>
        <v>0</v>
      </c>
      <c r="BI261" s="230">
        <f>IF(N261="nulová",J261,0)</f>
        <v>0</v>
      </c>
      <c r="BJ261" s="22" t="s">
        <v>83</v>
      </c>
      <c r="BK261" s="230">
        <f>ROUND(I261*H261,2)</f>
        <v>0</v>
      </c>
      <c r="BL261" s="22" t="s">
        <v>147</v>
      </c>
      <c r="BM261" s="22" t="s">
        <v>440</v>
      </c>
    </row>
    <row r="262" s="1" customFormat="1">
      <c r="B262" s="44"/>
      <c r="C262" s="72"/>
      <c r="D262" s="231" t="s">
        <v>149</v>
      </c>
      <c r="E262" s="72"/>
      <c r="F262" s="232" t="s">
        <v>424</v>
      </c>
      <c r="G262" s="72"/>
      <c r="H262" s="72"/>
      <c r="I262" s="189"/>
      <c r="J262" s="72"/>
      <c r="K262" s="72"/>
      <c r="L262" s="70"/>
      <c r="M262" s="233"/>
      <c r="N262" s="45"/>
      <c r="O262" s="45"/>
      <c r="P262" s="45"/>
      <c r="Q262" s="45"/>
      <c r="R262" s="45"/>
      <c r="S262" s="45"/>
      <c r="T262" s="93"/>
      <c r="AT262" s="22" t="s">
        <v>149</v>
      </c>
      <c r="AU262" s="22" t="s">
        <v>85</v>
      </c>
    </row>
    <row r="263" s="1" customFormat="1" ht="16.5" customHeight="1">
      <c r="B263" s="44"/>
      <c r="C263" s="219" t="s">
        <v>441</v>
      </c>
      <c r="D263" s="219" t="s">
        <v>142</v>
      </c>
      <c r="E263" s="220" t="s">
        <v>438</v>
      </c>
      <c r="F263" s="221" t="s">
        <v>439</v>
      </c>
      <c r="G263" s="222" t="s">
        <v>164</v>
      </c>
      <c r="H263" s="223">
        <v>8.1199999999999992</v>
      </c>
      <c r="I263" s="224"/>
      <c r="J263" s="225">
        <f>ROUND(I263*H263,2)</f>
        <v>0</v>
      </c>
      <c r="K263" s="221" t="s">
        <v>146</v>
      </c>
      <c r="L263" s="70"/>
      <c r="M263" s="226" t="s">
        <v>23</v>
      </c>
      <c r="N263" s="227" t="s">
        <v>46</v>
      </c>
      <c r="O263" s="45"/>
      <c r="P263" s="228">
        <f>O263*H263</f>
        <v>0</v>
      </c>
      <c r="Q263" s="228">
        <v>0</v>
      </c>
      <c r="R263" s="228">
        <f>Q263*H263</f>
        <v>0</v>
      </c>
      <c r="S263" s="228">
        <v>0</v>
      </c>
      <c r="T263" s="229">
        <f>S263*H263</f>
        <v>0</v>
      </c>
      <c r="AR263" s="22" t="s">
        <v>147</v>
      </c>
      <c r="AT263" s="22" t="s">
        <v>142</v>
      </c>
      <c r="AU263" s="22" t="s">
        <v>85</v>
      </c>
      <c r="AY263" s="22" t="s">
        <v>140</v>
      </c>
      <c r="BE263" s="230">
        <f>IF(N263="základní",J263,0)</f>
        <v>0</v>
      </c>
      <c r="BF263" s="230">
        <f>IF(N263="snížená",J263,0)</f>
        <v>0</v>
      </c>
      <c r="BG263" s="230">
        <f>IF(N263="zákl. přenesená",J263,0)</f>
        <v>0</v>
      </c>
      <c r="BH263" s="230">
        <f>IF(N263="sníž. přenesená",J263,0)</f>
        <v>0</v>
      </c>
      <c r="BI263" s="230">
        <f>IF(N263="nulová",J263,0)</f>
        <v>0</v>
      </c>
      <c r="BJ263" s="22" t="s">
        <v>83</v>
      </c>
      <c r="BK263" s="230">
        <f>ROUND(I263*H263,2)</f>
        <v>0</v>
      </c>
      <c r="BL263" s="22" t="s">
        <v>147</v>
      </c>
      <c r="BM263" s="22" t="s">
        <v>442</v>
      </c>
    </row>
    <row r="264" s="1" customFormat="1">
      <c r="B264" s="44"/>
      <c r="C264" s="72"/>
      <c r="D264" s="231" t="s">
        <v>149</v>
      </c>
      <c r="E264" s="72"/>
      <c r="F264" s="232" t="s">
        <v>424</v>
      </c>
      <c r="G264" s="72"/>
      <c r="H264" s="72"/>
      <c r="I264" s="189"/>
      <c r="J264" s="72"/>
      <c r="K264" s="72"/>
      <c r="L264" s="70"/>
      <c r="M264" s="233"/>
      <c r="N264" s="45"/>
      <c r="O264" s="45"/>
      <c r="P264" s="45"/>
      <c r="Q264" s="45"/>
      <c r="R264" s="45"/>
      <c r="S264" s="45"/>
      <c r="T264" s="93"/>
      <c r="AT264" s="22" t="s">
        <v>149</v>
      </c>
      <c r="AU264" s="22" t="s">
        <v>85</v>
      </c>
    </row>
    <row r="265" s="1" customFormat="1" ht="16.5" customHeight="1">
      <c r="B265" s="44"/>
      <c r="C265" s="219" t="s">
        <v>443</v>
      </c>
      <c r="D265" s="219" t="s">
        <v>142</v>
      </c>
      <c r="E265" s="220" t="s">
        <v>444</v>
      </c>
      <c r="F265" s="221" t="s">
        <v>445</v>
      </c>
      <c r="G265" s="222" t="s">
        <v>164</v>
      </c>
      <c r="H265" s="223">
        <v>48.244999999999997</v>
      </c>
      <c r="I265" s="224"/>
      <c r="J265" s="225">
        <f>ROUND(I265*H265,2)</f>
        <v>0</v>
      </c>
      <c r="K265" s="221" t="s">
        <v>146</v>
      </c>
      <c r="L265" s="70"/>
      <c r="M265" s="226" t="s">
        <v>23</v>
      </c>
      <c r="N265" s="227" t="s">
        <v>46</v>
      </c>
      <c r="O265" s="45"/>
      <c r="P265" s="228">
        <f>O265*H265</f>
        <v>0</v>
      </c>
      <c r="Q265" s="228">
        <v>0</v>
      </c>
      <c r="R265" s="228">
        <f>Q265*H265</f>
        <v>0</v>
      </c>
      <c r="S265" s="228">
        <v>0</v>
      </c>
      <c r="T265" s="229">
        <f>S265*H265</f>
        <v>0</v>
      </c>
      <c r="AR265" s="22" t="s">
        <v>147</v>
      </c>
      <c r="AT265" s="22" t="s">
        <v>142</v>
      </c>
      <c r="AU265" s="22" t="s">
        <v>85</v>
      </c>
      <c r="AY265" s="22" t="s">
        <v>140</v>
      </c>
      <c r="BE265" s="230">
        <f>IF(N265="základní",J265,0)</f>
        <v>0</v>
      </c>
      <c r="BF265" s="230">
        <f>IF(N265="snížená",J265,0)</f>
        <v>0</v>
      </c>
      <c r="BG265" s="230">
        <f>IF(N265="zákl. přenesená",J265,0)</f>
        <v>0</v>
      </c>
      <c r="BH265" s="230">
        <f>IF(N265="sníž. přenesená",J265,0)</f>
        <v>0</v>
      </c>
      <c r="BI265" s="230">
        <f>IF(N265="nulová",J265,0)</f>
        <v>0</v>
      </c>
      <c r="BJ265" s="22" t="s">
        <v>83</v>
      </c>
      <c r="BK265" s="230">
        <f>ROUND(I265*H265,2)</f>
        <v>0</v>
      </c>
      <c r="BL265" s="22" t="s">
        <v>147</v>
      </c>
      <c r="BM265" s="22" t="s">
        <v>446</v>
      </c>
    </row>
    <row r="266" s="1" customFormat="1">
      <c r="B266" s="44"/>
      <c r="C266" s="72"/>
      <c r="D266" s="231" t="s">
        <v>149</v>
      </c>
      <c r="E266" s="72"/>
      <c r="F266" s="232" t="s">
        <v>424</v>
      </c>
      <c r="G266" s="72"/>
      <c r="H266" s="72"/>
      <c r="I266" s="189"/>
      <c r="J266" s="72"/>
      <c r="K266" s="72"/>
      <c r="L266" s="70"/>
      <c r="M266" s="233"/>
      <c r="N266" s="45"/>
      <c r="O266" s="45"/>
      <c r="P266" s="45"/>
      <c r="Q266" s="45"/>
      <c r="R266" s="45"/>
      <c r="S266" s="45"/>
      <c r="T266" s="93"/>
      <c r="AT266" s="22" t="s">
        <v>149</v>
      </c>
      <c r="AU266" s="22" t="s">
        <v>85</v>
      </c>
    </row>
    <row r="267" s="1" customFormat="1" ht="16.5" customHeight="1">
      <c r="B267" s="44"/>
      <c r="C267" s="219" t="s">
        <v>447</v>
      </c>
      <c r="D267" s="219" t="s">
        <v>142</v>
      </c>
      <c r="E267" s="220" t="s">
        <v>444</v>
      </c>
      <c r="F267" s="221" t="s">
        <v>445</v>
      </c>
      <c r="G267" s="222" t="s">
        <v>164</v>
      </c>
      <c r="H267" s="223">
        <v>48.244999999999997</v>
      </c>
      <c r="I267" s="224"/>
      <c r="J267" s="225">
        <f>ROUND(I267*H267,2)</f>
        <v>0</v>
      </c>
      <c r="K267" s="221" t="s">
        <v>146</v>
      </c>
      <c r="L267" s="70"/>
      <c r="M267" s="226" t="s">
        <v>23</v>
      </c>
      <c r="N267" s="227" t="s">
        <v>46</v>
      </c>
      <c r="O267" s="45"/>
      <c r="P267" s="228">
        <f>O267*H267</f>
        <v>0</v>
      </c>
      <c r="Q267" s="228">
        <v>0</v>
      </c>
      <c r="R267" s="228">
        <f>Q267*H267</f>
        <v>0</v>
      </c>
      <c r="S267" s="228">
        <v>0</v>
      </c>
      <c r="T267" s="229">
        <f>S267*H267</f>
        <v>0</v>
      </c>
      <c r="AR267" s="22" t="s">
        <v>147</v>
      </c>
      <c r="AT267" s="22" t="s">
        <v>142</v>
      </c>
      <c r="AU267" s="22" t="s">
        <v>85</v>
      </c>
      <c r="AY267" s="22" t="s">
        <v>140</v>
      </c>
      <c r="BE267" s="230">
        <f>IF(N267="základní",J267,0)</f>
        <v>0</v>
      </c>
      <c r="BF267" s="230">
        <f>IF(N267="snížená",J267,0)</f>
        <v>0</v>
      </c>
      <c r="BG267" s="230">
        <f>IF(N267="zákl. přenesená",J267,0)</f>
        <v>0</v>
      </c>
      <c r="BH267" s="230">
        <f>IF(N267="sníž. přenesená",J267,0)</f>
        <v>0</v>
      </c>
      <c r="BI267" s="230">
        <f>IF(N267="nulová",J267,0)</f>
        <v>0</v>
      </c>
      <c r="BJ267" s="22" t="s">
        <v>83</v>
      </c>
      <c r="BK267" s="230">
        <f>ROUND(I267*H267,2)</f>
        <v>0</v>
      </c>
      <c r="BL267" s="22" t="s">
        <v>147</v>
      </c>
      <c r="BM267" s="22" t="s">
        <v>448</v>
      </c>
    </row>
    <row r="268" s="1" customFormat="1">
      <c r="B268" s="44"/>
      <c r="C268" s="72"/>
      <c r="D268" s="231" t="s">
        <v>149</v>
      </c>
      <c r="E268" s="72"/>
      <c r="F268" s="232" t="s">
        <v>424</v>
      </c>
      <c r="G268" s="72"/>
      <c r="H268" s="72"/>
      <c r="I268" s="189"/>
      <c r="J268" s="72"/>
      <c r="K268" s="72"/>
      <c r="L268" s="70"/>
      <c r="M268" s="233"/>
      <c r="N268" s="45"/>
      <c r="O268" s="45"/>
      <c r="P268" s="45"/>
      <c r="Q268" s="45"/>
      <c r="R268" s="45"/>
      <c r="S268" s="45"/>
      <c r="T268" s="93"/>
      <c r="AT268" s="22" t="s">
        <v>149</v>
      </c>
      <c r="AU268" s="22" t="s">
        <v>85</v>
      </c>
    </row>
    <row r="269" s="1" customFormat="1" ht="25.5" customHeight="1">
      <c r="B269" s="44"/>
      <c r="C269" s="219" t="s">
        <v>449</v>
      </c>
      <c r="D269" s="219" t="s">
        <v>142</v>
      </c>
      <c r="E269" s="220" t="s">
        <v>450</v>
      </c>
      <c r="F269" s="221" t="s">
        <v>451</v>
      </c>
      <c r="G269" s="222" t="s">
        <v>164</v>
      </c>
      <c r="H269" s="223">
        <v>4.7999999999999998</v>
      </c>
      <c r="I269" s="224"/>
      <c r="J269" s="225">
        <f>ROUND(I269*H269,2)</f>
        <v>0</v>
      </c>
      <c r="K269" s="221" t="s">
        <v>146</v>
      </c>
      <c r="L269" s="70"/>
      <c r="M269" s="226" t="s">
        <v>23</v>
      </c>
      <c r="N269" s="227" t="s">
        <v>46</v>
      </c>
      <c r="O269" s="45"/>
      <c r="P269" s="228">
        <f>O269*H269</f>
        <v>0</v>
      </c>
      <c r="Q269" s="228">
        <v>0</v>
      </c>
      <c r="R269" s="228">
        <f>Q269*H269</f>
        <v>0</v>
      </c>
      <c r="S269" s="228">
        <v>0.077899999999999997</v>
      </c>
      <c r="T269" s="229">
        <f>S269*H269</f>
        <v>0.37391999999999997</v>
      </c>
      <c r="AR269" s="22" t="s">
        <v>147</v>
      </c>
      <c r="AT269" s="22" t="s">
        <v>142</v>
      </c>
      <c r="AU269" s="22" t="s">
        <v>85</v>
      </c>
      <c r="AY269" s="22" t="s">
        <v>140</v>
      </c>
      <c r="BE269" s="230">
        <f>IF(N269="základní",J269,0)</f>
        <v>0</v>
      </c>
      <c r="BF269" s="230">
        <f>IF(N269="snížená",J269,0)</f>
        <v>0</v>
      </c>
      <c r="BG269" s="230">
        <f>IF(N269="zákl. přenesená",J269,0)</f>
        <v>0</v>
      </c>
      <c r="BH269" s="230">
        <f>IF(N269="sníž. přenesená",J269,0)</f>
        <v>0</v>
      </c>
      <c r="BI269" s="230">
        <f>IF(N269="nulová",J269,0)</f>
        <v>0</v>
      </c>
      <c r="BJ269" s="22" t="s">
        <v>83</v>
      </c>
      <c r="BK269" s="230">
        <f>ROUND(I269*H269,2)</f>
        <v>0</v>
      </c>
      <c r="BL269" s="22" t="s">
        <v>147</v>
      </c>
      <c r="BM269" s="22" t="s">
        <v>452</v>
      </c>
    </row>
    <row r="270" s="1" customFormat="1">
      <c r="B270" s="44"/>
      <c r="C270" s="72"/>
      <c r="D270" s="231" t="s">
        <v>149</v>
      </c>
      <c r="E270" s="72"/>
      <c r="F270" s="232" t="s">
        <v>453</v>
      </c>
      <c r="G270" s="72"/>
      <c r="H270" s="72"/>
      <c r="I270" s="189"/>
      <c r="J270" s="72"/>
      <c r="K270" s="72"/>
      <c r="L270" s="70"/>
      <c r="M270" s="233"/>
      <c r="N270" s="45"/>
      <c r="O270" s="45"/>
      <c r="P270" s="45"/>
      <c r="Q270" s="45"/>
      <c r="R270" s="45"/>
      <c r="S270" s="45"/>
      <c r="T270" s="93"/>
      <c r="AT270" s="22" t="s">
        <v>149</v>
      </c>
      <c r="AU270" s="22" t="s">
        <v>85</v>
      </c>
    </row>
    <row r="271" s="11" customFormat="1">
      <c r="B271" s="234"/>
      <c r="C271" s="235"/>
      <c r="D271" s="231" t="s">
        <v>167</v>
      </c>
      <c r="E271" s="236" t="s">
        <v>23</v>
      </c>
      <c r="F271" s="237" t="s">
        <v>454</v>
      </c>
      <c r="G271" s="235"/>
      <c r="H271" s="238">
        <v>4.7999999999999998</v>
      </c>
      <c r="I271" s="239"/>
      <c r="J271" s="235"/>
      <c r="K271" s="235"/>
      <c r="L271" s="240"/>
      <c r="M271" s="241"/>
      <c r="N271" s="242"/>
      <c r="O271" s="242"/>
      <c r="P271" s="242"/>
      <c r="Q271" s="242"/>
      <c r="R271" s="242"/>
      <c r="S271" s="242"/>
      <c r="T271" s="243"/>
      <c r="AT271" s="244" t="s">
        <v>167</v>
      </c>
      <c r="AU271" s="244" t="s">
        <v>85</v>
      </c>
      <c r="AV271" s="11" t="s">
        <v>85</v>
      </c>
      <c r="AW271" s="11" t="s">
        <v>38</v>
      </c>
      <c r="AX271" s="11" t="s">
        <v>75</v>
      </c>
      <c r="AY271" s="244" t="s">
        <v>140</v>
      </c>
    </row>
    <row r="272" s="12" customFormat="1">
      <c r="B272" s="245"/>
      <c r="C272" s="246"/>
      <c r="D272" s="231" t="s">
        <v>167</v>
      </c>
      <c r="E272" s="247" t="s">
        <v>23</v>
      </c>
      <c r="F272" s="248" t="s">
        <v>169</v>
      </c>
      <c r="G272" s="246"/>
      <c r="H272" s="249">
        <v>4.7999999999999998</v>
      </c>
      <c r="I272" s="250"/>
      <c r="J272" s="246"/>
      <c r="K272" s="246"/>
      <c r="L272" s="251"/>
      <c r="M272" s="252"/>
      <c r="N272" s="253"/>
      <c r="O272" s="253"/>
      <c r="P272" s="253"/>
      <c r="Q272" s="253"/>
      <c r="R272" s="253"/>
      <c r="S272" s="253"/>
      <c r="T272" s="254"/>
      <c r="AT272" s="255" t="s">
        <v>167</v>
      </c>
      <c r="AU272" s="255" t="s">
        <v>85</v>
      </c>
      <c r="AV272" s="12" t="s">
        <v>147</v>
      </c>
      <c r="AW272" s="12" t="s">
        <v>38</v>
      </c>
      <c r="AX272" s="12" t="s">
        <v>83</v>
      </c>
      <c r="AY272" s="255" t="s">
        <v>140</v>
      </c>
    </row>
    <row r="273" s="1" customFormat="1" ht="25.5" customHeight="1">
      <c r="B273" s="44"/>
      <c r="C273" s="219" t="s">
        <v>455</v>
      </c>
      <c r="D273" s="219" t="s">
        <v>142</v>
      </c>
      <c r="E273" s="220" t="s">
        <v>456</v>
      </c>
      <c r="F273" s="221" t="s">
        <v>457</v>
      </c>
      <c r="G273" s="222" t="s">
        <v>164</v>
      </c>
      <c r="H273" s="223">
        <v>4.7999999999999998</v>
      </c>
      <c r="I273" s="224"/>
      <c r="J273" s="225">
        <f>ROUND(I273*H273,2)</f>
        <v>0</v>
      </c>
      <c r="K273" s="221" t="s">
        <v>146</v>
      </c>
      <c r="L273" s="70"/>
      <c r="M273" s="226" t="s">
        <v>23</v>
      </c>
      <c r="N273" s="227" t="s">
        <v>46</v>
      </c>
      <c r="O273" s="45"/>
      <c r="P273" s="228">
        <f>O273*H273</f>
        <v>0</v>
      </c>
      <c r="Q273" s="228">
        <v>0</v>
      </c>
      <c r="R273" s="228">
        <f>Q273*H273</f>
        <v>0</v>
      </c>
      <c r="S273" s="228">
        <v>0</v>
      </c>
      <c r="T273" s="229">
        <f>S273*H273</f>
        <v>0</v>
      </c>
      <c r="AR273" s="22" t="s">
        <v>147</v>
      </c>
      <c r="AT273" s="22" t="s">
        <v>142</v>
      </c>
      <c r="AU273" s="22" t="s">
        <v>85</v>
      </c>
      <c r="AY273" s="22" t="s">
        <v>140</v>
      </c>
      <c r="BE273" s="230">
        <f>IF(N273="základní",J273,0)</f>
        <v>0</v>
      </c>
      <c r="BF273" s="230">
        <f>IF(N273="snížená",J273,0)</f>
        <v>0</v>
      </c>
      <c r="BG273" s="230">
        <f>IF(N273="zákl. přenesená",J273,0)</f>
        <v>0</v>
      </c>
      <c r="BH273" s="230">
        <f>IF(N273="sníž. přenesená",J273,0)</f>
        <v>0</v>
      </c>
      <c r="BI273" s="230">
        <f>IF(N273="nulová",J273,0)</f>
        <v>0</v>
      </c>
      <c r="BJ273" s="22" t="s">
        <v>83</v>
      </c>
      <c r="BK273" s="230">
        <f>ROUND(I273*H273,2)</f>
        <v>0</v>
      </c>
      <c r="BL273" s="22" t="s">
        <v>147</v>
      </c>
      <c r="BM273" s="22" t="s">
        <v>458</v>
      </c>
    </row>
    <row r="274" s="1" customFormat="1">
      <c r="B274" s="44"/>
      <c r="C274" s="72"/>
      <c r="D274" s="231" t="s">
        <v>149</v>
      </c>
      <c r="E274" s="72"/>
      <c r="F274" s="232" t="s">
        <v>453</v>
      </c>
      <c r="G274" s="72"/>
      <c r="H274" s="72"/>
      <c r="I274" s="189"/>
      <c r="J274" s="72"/>
      <c r="K274" s="72"/>
      <c r="L274" s="70"/>
      <c r="M274" s="233"/>
      <c r="N274" s="45"/>
      <c r="O274" s="45"/>
      <c r="P274" s="45"/>
      <c r="Q274" s="45"/>
      <c r="R274" s="45"/>
      <c r="S274" s="45"/>
      <c r="T274" s="93"/>
      <c r="AT274" s="22" t="s">
        <v>149</v>
      </c>
      <c r="AU274" s="22" t="s">
        <v>85</v>
      </c>
    </row>
    <row r="275" s="1" customFormat="1" ht="25.5" customHeight="1">
      <c r="B275" s="44"/>
      <c r="C275" s="219" t="s">
        <v>459</v>
      </c>
      <c r="D275" s="219" t="s">
        <v>142</v>
      </c>
      <c r="E275" s="220" t="s">
        <v>460</v>
      </c>
      <c r="F275" s="221" t="s">
        <v>461</v>
      </c>
      <c r="G275" s="222" t="s">
        <v>164</v>
      </c>
      <c r="H275" s="223">
        <v>4.7999999999999998</v>
      </c>
      <c r="I275" s="224"/>
      <c r="J275" s="225">
        <f>ROUND(I275*H275,2)</f>
        <v>0</v>
      </c>
      <c r="K275" s="221" t="s">
        <v>146</v>
      </c>
      <c r="L275" s="70"/>
      <c r="M275" s="226" t="s">
        <v>23</v>
      </c>
      <c r="N275" s="227" t="s">
        <v>46</v>
      </c>
      <c r="O275" s="45"/>
      <c r="P275" s="228">
        <f>O275*H275</f>
        <v>0</v>
      </c>
      <c r="Q275" s="228">
        <v>0</v>
      </c>
      <c r="R275" s="228">
        <f>Q275*H275</f>
        <v>0</v>
      </c>
      <c r="S275" s="228">
        <v>0</v>
      </c>
      <c r="T275" s="229">
        <f>S275*H275</f>
        <v>0</v>
      </c>
      <c r="AR275" s="22" t="s">
        <v>147</v>
      </c>
      <c r="AT275" s="22" t="s">
        <v>142</v>
      </c>
      <c r="AU275" s="22" t="s">
        <v>85</v>
      </c>
      <c r="AY275" s="22" t="s">
        <v>140</v>
      </c>
      <c r="BE275" s="230">
        <f>IF(N275="základní",J275,0)</f>
        <v>0</v>
      </c>
      <c r="BF275" s="230">
        <f>IF(N275="snížená",J275,0)</f>
        <v>0</v>
      </c>
      <c r="BG275" s="230">
        <f>IF(N275="zákl. přenesená",J275,0)</f>
        <v>0</v>
      </c>
      <c r="BH275" s="230">
        <f>IF(N275="sníž. přenesená",J275,0)</f>
        <v>0</v>
      </c>
      <c r="BI275" s="230">
        <f>IF(N275="nulová",J275,0)</f>
        <v>0</v>
      </c>
      <c r="BJ275" s="22" t="s">
        <v>83</v>
      </c>
      <c r="BK275" s="230">
        <f>ROUND(I275*H275,2)</f>
        <v>0</v>
      </c>
      <c r="BL275" s="22" t="s">
        <v>147</v>
      </c>
      <c r="BM275" s="22" t="s">
        <v>462</v>
      </c>
    </row>
    <row r="276" s="1" customFormat="1">
      <c r="B276" s="44"/>
      <c r="C276" s="72"/>
      <c r="D276" s="231" t="s">
        <v>149</v>
      </c>
      <c r="E276" s="72"/>
      <c r="F276" s="232" t="s">
        <v>453</v>
      </c>
      <c r="G276" s="72"/>
      <c r="H276" s="72"/>
      <c r="I276" s="189"/>
      <c r="J276" s="72"/>
      <c r="K276" s="72"/>
      <c r="L276" s="70"/>
      <c r="M276" s="233"/>
      <c r="N276" s="45"/>
      <c r="O276" s="45"/>
      <c r="P276" s="45"/>
      <c r="Q276" s="45"/>
      <c r="R276" s="45"/>
      <c r="S276" s="45"/>
      <c r="T276" s="93"/>
      <c r="AT276" s="22" t="s">
        <v>149</v>
      </c>
      <c r="AU276" s="22" t="s">
        <v>85</v>
      </c>
    </row>
    <row r="277" s="1" customFormat="1" ht="25.5" customHeight="1">
      <c r="B277" s="44"/>
      <c r="C277" s="219" t="s">
        <v>463</v>
      </c>
      <c r="D277" s="219" t="s">
        <v>142</v>
      </c>
      <c r="E277" s="220" t="s">
        <v>464</v>
      </c>
      <c r="F277" s="221" t="s">
        <v>465</v>
      </c>
      <c r="G277" s="222" t="s">
        <v>164</v>
      </c>
      <c r="H277" s="223">
        <v>4.7999999999999998</v>
      </c>
      <c r="I277" s="224"/>
      <c r="J277" s="225">
        <f>ROUND(I277*H277,2)</f>
        <v>0</v>
      </c>
      <c r="K277" s="221" t="s">
        <v>146</v>
      </c>
      <c r="L277" s="70"/>
      <c r="M277" s="226" t="s">
        <v>23</v>
      </c>
      <c r="N277" s="227" t="s">
        <v>46</v>
      </c>
      <c r="O277" s="45"/>
      <c r="P277" s="228">
        <f>O277*H277</f>
        <v>0</v>
      </c>
      <c r="Q277" s="228">
        <v>0.078159999999999993</v>
      </c>
      <c r="R277" s="228">
        <f>Q277*H277</f>
        <v>0.37516799999999995</v>
      </c>
      <c r="S277" s="228">
        <v>0</v>
      </c>
      <c r="T277" s="229">
        <f>S277*H277</f>
        <v>0</v>
      </c>
      <c r="AR277" s="22" t="s">
        <v>147</v>
      </c>
      <c r="AT277" s="22" t="s">
        <v>142</v>
      </c>
      <c r="AU277" s="22" t="s">
        <v>85</v>
      </c>
      <c r="AY277" s="22" t="s">
        <v>140</v>
      </c>
      <c r="BE277" s="230">
        <f>IF(N277="základní",J277,0)</f>
        <v>0</v>
      </c>
      <c r="BF277" s="230">
        <f>IF(N277="snížená",J277,0)</f>
        <v>0</v>
      </c>
      <c r="BG277" s="230">
        <f>IF(N277="zákl. přenesená",J277,0)</f>
        <v>0</v>
      </c>
      <c r="BH277" s="230">
        <f>IF(N277="sníž. přenesená",J277,0)</f>
        <v>0</v>
      </c>
      <c r="BI277" s="230">
        <f>IF(N277="nulová",J277,0)</f>
        <v>0</v>
      </c>
      <c r="BJ277" s="22" t="s">
        <v>83</v>
      </c>
      <c r="BK277" s="230">
        <f>ROUND(I277*H277,2)</f>
        <v>0</v>
      </c>
      <c r="BL277" s="22" t="s">
        <v>147</v>
      </c>
      <c r="BM277" s="22" t="s">
        <v>466</v>
      </c>
    </row>
    <row r="278" s="1" customFormat="1">
      <c r="B278" s="44"/>
      <c r="C278" s="72"/>
      <c r="D278" s="231" t="s">
        <v>149</v>
      </c>
      <c r="E278" s="72"/>
      <c r="F278" s="232" t="s">
        <v>467</v>
      </c>
      <c r="G278" s="72"/>
      <c r="H278" s="72"/>
      <c r="I278" s="189"/>
      <c r="J278" s="72"/>
      <c r="K278" s="72"/>
      <c r="L278" s="70"/>
      <c r="M278" s="233"/>
      <c r="N278" s="45"/>
      <c r="O278" s="45"/>
      <c r="P278" s="45"/>
      <c r="Q278" s="45"/>
      <c r="R278" s="45"/>
      <c r="S278" s="45"/>
      <c r="T278" s="93"/>
      <c r="AT278" s="22" t="s">
        <v>149</v>
      </c>
      <c r="AU278" s="22" t="s">
        <v>85</v>
      </c>
    </row>
    <row r="279" s="1" customFormat="1" ht="25.5" customHeight="1">
      <c r="B279" s="44"/>
      <c r="C279" s="219" t="s">
        <v>468</v>
      </c>
      <c r="D279" s="219" t="s">
        <v>142</v>
      </c>
      <c r="E279" s="220" t="s">
        <v>469</v>
      </c>
      <c r="F279" s="221" t="s">
        <v>470</v>
      </c>
      <c r="G279" s="222" t="s">
        <v>164</v>
      </c>
      <c r="H279" s="223">
        <v>4.7999999999999998</v>
      </c>
      <c r="I279" s="224"/>
      <c r="J279" s="225">
        <f>ROUND(I279*H279,2)</f>
        <v>0</v>
      </c>
      <c r="K279" s="221" t="s">
        <v>146</v>
      </c>
      <c r="L279" s="70"/>
      <c r="M279" s="226" t="s">
        <v>23</v>
      </c>
      <c r="N279" s="227" t="s">
        <v>46</v>
      </c>
      <c r="O279" s="45"/>
      <c r="P279" s="228">
        <f>O279*H279</f>
        <v>0</v>
      </c>
      <c r="Q279" s="228">
        <v>0</v>
      </c>
      <c r="R279" s="228">
        <f>Q279*H279</f>
        <v>0</v>
      </c>
      <c r="S279" s="228">
        <v>0</v>
      </c>
      <c r="T279" s="229">
        <f>S279*H279</f>
        <v>0</v>
      </c>
      <c r="AR279" s="22" t="s">
        <v>147</v>
      </c>
      <c r="AT279" s="22" t="s">
        <v>142</v>
      </c>
      <c r="AU279" s="22" t="s">
        <v>85</v>
      </c>
      <c r="AY279" s="22" t="s">
        <v>140</v>
      </c>
      <c r="BE279" s="230">
        <f>IF(N279="základní",J279,0)</f>
        <v>0</v>
      </c>
      <c r="BF279" s="230">
        <f>IF(N279="snížená",J279,0)</f>
        <v>0</v>
      </c>
      <c r="BG279" s="230">
        <f>IF(N279="zákl. přenesená",J279,0)</f>
        <v>0</v>
      </c>
      <c r="BH279" s="230">
        <f>IF(N279="sníž. přenesená",J279,0)</f>
        <v>0</v>
      </c>
      <c r="BI279" s="230">
        <f>IF(N279="nulová",J279,0)</f>
        <v>0</v>
      </c>
      <c r="BJ279" s="22" t="s">
        <v>83</v>
      </c>
      <c r="BK279" s="230">
        <f>ROUND(I279*H279,2)</f>
        <v>0</v>
      </c>
      <c r="BL279" s="22" t="s">
        <v>147</v>
      </c>
      <c r="BM279" s="22" t="s">
        <v>471</v>
      </c>
    </row>
    <row r="280" s="1" customFormat="1">
      <c r="B280" s="44"/>
      <c r="C280" s="72"/>
      <c r="D280" s="231" t="s">
        <v>149</v>
      </c>
      <c r="E280" s="72"/>
      <c r="F280" s="232" t="s">
        <v>467</v>
      </c>
      <c r="G280" s="72"/>
      <c r="H280" s="72"/>
      <c r="I280" s="189"/>
      <c r="J280" s="72"/>
      <c r="K280" s="72"/>
      <c r="L280" s="70"/>
      <c r="M280" s="233"/>
      <c r="N280" s="45"/>
      <c r="O280" s="45"/>
      <c r="P280" s="45"/>
      <c r="Q280" s="45"/>
      <c r="R280" s="45"/>
      <c r="S280" s="45"/>
      <c r="T280" s="93"/>
      <c r="AT280" s="22" t="s">
        <v>149</v>
      </c>
      <c r="AU280" s="22" t="s">
        <v>85</v>
      </c>
    </row>
    <row r="281" s="1" customFormat="1" ht="25.5" customHeight="1">
      <c r="B281" s="44"/>
      <c r="C281" s="219" t="s">
        <v>472</v>
      </c>
      <c r="D281" s="219" t="s">
        <v>142</v>
      </c>
      <c r="E281" s="220" t="s">
        <v>473</v>
      </c>
      <c r="F281" s="221" t="s">
        <v>474</v>
      </c>
      <c r="G281" s="222" t="s">
        <v>164</v>
      </c>
      <c r="H281" s="223">
        <v>4.7999999999999998</v>
      </c>
      <c r="I281" s="224"/>
      <c r="J281" s="225">
        <f>ROUND(I281*H281,2)</f>
        <v>0</v>
      </c>
      <c r="K281" s="221" t="s">
        <v>146</v>
      </c>
      <c r="L281" s="70"/>
      <c r="M281" s="226" t="s">
        <v>23</v>
      </c>
      <c r="N281" s="227" t="s">
        <v>46</v>
      </c>
      <c r="O281" s="45"/>
      <c r="P281" s="228">
        <f>O281*H281</f>
        <v>0</v>
      </c>
      <c r="Q281" s="228">
        <v>0</v>
      </c>
      <c r="R281" s="228">
        <f>Q281*H281</f>
        <v>0</v>
      </c>
      <c r="S281" s="228">
        <v>0</v>
      </c>
      <c r="T281" s="229">
        <f>S281*H281</f>
        <v>0</v>
      </c>
      <c r="AR281" s="22" t="s">
        <v>147</v>
      </c>
      <c r="AT281" s="22" t="s">
        <v>142</v>
      </c>
      <c r="AU281" s="22" t="s">
        <v>85</v>
      </c>
      <c r="AY281" s="22" t="s">
        <v>140</v>
      </c>
      <c r="BE281" s="230">
        <f>IF(N281="základní",J281,0)</f>
        <v>0</v>
      </c>
      <c r="BF281" s="230">
        <f>IF(N281="snížená",J281,0)</f>
        <v>0</v>
      </c>
      <c r="BG281" s="230">
        <f>IF(N281="zákl. přenesená",J281,0)</f>
        <v>0</v>
      </c>
      <c r="BH281" s="230">
        <f>IF(N281="sníž. přenesená",J281,0)</f>
        <v>0</v>
      </c>
      <c r="BI281" s="230">
        <f>IF(N281="nulová",J281,0)</f>
        <v>0</v>
      </c>
      <c r="BJ281" s="22" t="s">
        <v>83</v>
      </c>
      <c r="BK281" s="230">
        <f>ROUND(I281*H281,2)</f>
        <v>0</v>
      </c>
      <c r="BL281" s="22" t="s">
        <v>147</v>
      </c>
      <c r="BM281" s="22" t="s">
        <v>475</v>
      </c>
    </row>
    <row r="282" s="1" customFormat="1">
      <c r="B282" s="44"/>
      <c r="C282" s="72"/>
      <c r="D282" s="231" t="s">
        <v>149</v>
      </c>
      <c r="E282" s="72"/>
      <c r="F282" s="232" t="s">
        <v>467</v>
      </c>
      <c r="G282" s="72"/>
      <c r="H282" s="72"/>
      <c r="I282" s="189"/>
      <c r="J282" s="72"/>
      <c r="K282" s="72"/>
      <c r="L282" s="70"/>
      <c r="M282" s="233"/>
      <c r="N282" s="45"/>
      <c r="O282" s="45"/>
      <c r="P282" s="45"/>
      <c r="Q282" s="45"/>
      <c r="R282" s="45"/>
      <c r="S282" s="45"/>
      <c r="T282" s="93"/>
      <c r="AT282" s="22" t="s">
        <v>149</v>
      </c>
      <c r="AU282" s="22" t="s">
        <v>85</v>
      </c>
    </row>
    <row r="283" s="1" customFormat="1" ht="25.5" customHeight="1">
      <c r="B283" s="44"/>
      <c r="C283" s="219" t="s">
        <v>476</v>
      </c>
      <c r="D283" s="219" t="s">
        <v>142</v>
      </c>
      <c r="E283" s="220" t="s">
        <v>477</v>
      </c>
      <c r="F283" s="221" t="s">
        <v>478</v>
      </c>
      <c r="G283" s="222" t="s">
        <v>164</v>
      </c>
      <c r="H283" s="223">
        <v>40.125</v>
      </c>
      <c r="I283" s="224"/>
      <c r="J283" s="225">
        <f>ROUND(I283*H283,2)</f>
        <v>0</v>
      </c>
      <c r="K283" s="221" t="s">
        <v>146</v>
      </c>
      <c r="L283" s="70"/>
      <c r="M283" s="226" t="s">
        <v>23</v>
      </c>
      <c r="N283" s="227" t="s">
        <v>46</v>
      </c>
      <c r="O283" s="45"/>
      <c r="P283" s="228">
        <f>O283*H283</f>
        <v>0</v>
      </c>
      <c r="Q283" s="228">
        <v>0.038850000000000003</v>
      </c>
      <c r="R283" s="228">
        <f>Q283*H283</f>
        <v>1.5588562500000001</v>
      </c>
      <c r="S283" s="228">
        <v>0</v>
      </c>
      <c r="T283" s="229">
        <f>S283*H283</f>
        <v>0</v>
      </c>
      <c r="AR283" s="22" t="s">
        <v>147</v>
      </c>
      <c r="AT283" s="22" t="s">
        <v>142</v>
      </c>
      <c r="AU283" s="22" t="s">
        <v>85</v>
      </c>
      <c r="AY283" s="22" t="s">
        <v>140</v>
      </c>
      <c r="BE283" s="230">
        <f>IF(N283="základní",J283,0)</f>
        <v>0</v>
      </c>
      <c r="BF283" s="230">
        <f>IF(N283="snížená",J283,0)</f>
        <v>0</v>
      </c>
      <c r="BG283" s="230">
        <f>IF(N283="zákl. přenesená",J283,0)</f>
        <v>0</v>
      </c>
      <c r="BH283" s="230">
        <f>IF(N283="sníž. přenesená",J283,0)</f>
        <v>0</v>
      </c>
      <c r="BI283" s="230">
        <f>IF(N283="nulová",J283,0)</f>
        <v>0</v>
      </c>
      <c r="BJ283" s="22" t="s">
        <v>83</v>
      </c>
      <c r="BK283" s="230">
        <f>ROUND(I283*H283,2)</f>
        <v>0</v>
      </c>
      <c r="BL283" s="22" t="s">
        <v>147</v>
      </c>
      <c r="BM283" s="22" t="s">
        <v>479</v>
      </c>
    </row>
    <row r="284" s="1" customFormat="1">
      <c r="B284" s="44"/>
      <c r="C284" s="72"/>
      <c r="D284" s="231" t="s">
        <v>149</v>
      </c>
      <c r="E284" s="72"/>
      <c r="F284" s="232" t="s">
        <v>480</v>
      </c>
      <c r="G284" s="72"/>
      <c r="H284" s="72"/>
      <c r="I284" s="189"/>
      <c r="J284" s="72"/>
      <c r="K284" s="72"/>
      <c r="L284" s="70"/>
      <c r="M284" s="233"/>
      <c r="N284" s="45"/>
      <c r="O284" s="45"/>
      <c r="P284" s="45"/>
      <c r="Q284" s="45"/>
      <c r="R284" s="45"/>
      <c r="S284" s="45"/>
      <c r="T284" s="93"/>
      <c r="AT284" s="22" t="s">
        <v>149</v>
      </c>
      <c r="AU284" s="22" t="s">
        <v>85</v>
      </c>
    </row>
    <row r="285" s="1" customFormat="1" ht="25.5" customHeight="1">
      <c r="B285" s="44"/>
      <c r="C285" s="219" t="s">
        <v>481</v>
      </c>
      <c r="D285" s="219" t="s">
        <v>142</v>
      </c>
      <c r="E285" s="220" t="s">
        <v>482</v>
      </c>
      <c r="F285" s="221" t="s">
        <v>483</v>
      </c>
      <c r="G285" s="222" t="s">
        <v>164</v>
      </c>
      <c r="H285" s="223">
        <v>8.1199999999999992</v>
      </c>
      <c r="I285" s="224"/>
      <c r="J285" s="225">
        <f>ROUND(I285*H285,2)</f>
        <v>0</v>
      </c>
      <c r="K285" s="221" t="s">
        <v>146</v>
      </c>
      <c r="L285" s="70"/>
      <c r="M285" s="226" t="s">
        <v>23</v>
      </c>
      <c r="N285" s="227" t="s">
        <v>46</v>
      </c>
      <c r="O285" s="45"/>
      <c r="P285" s="228">
        <f>O285*H285</f>
        <v>0</v>
      </c>
      <c r="Q285" s="228">
        <v>0.038850000000000003</v>
      </c>
      <c r="R285" s="228">
        <f>Q285*H285</f>
        <v>0.31546199999999996</v>
      </c>
      <c r="S285" s="228">
        <v>0</v>
      </c>
      <c r="T285" s="229">
        <f>S285*H285</f>
        <v>0</v>
      </c>
      <c r="AR285" s="22" t="s">
        <v>147</v>
      </c>
      <c r="AT285" s="22" t="s">
        <v>142</v>
      </c>
      <c r="AU285" s="22" t="s">
        <v>85</v>
      </c>
      <c r="AY285" s="22" t="s">
        <v>140</v>
      </c>
      <c r="BE285" s="230">
        <f>IF(N285="základní",J285,0)</f>
        <v>0</v>
      </c>
      <c r="BF285" s="230">
        <f>IF(N285="snížená",J285,0)</f>
        <v>0</v>
      </c>
      <c r="BG285" s="230">
        <f>IF(N285="zákl. přenesená",J285,0)</f>
        <v>0</v>
      </c>
      <c r="BH285" s="230">
        <f>IF(N285="sníž. přenesená",J285,0)</f>
        <v>0</v>
      </c>
      <c r="BI285" s="230">
        <f>IF(N285="nulová",J285,0)</f>
        <v>0</v>
      </c>
      <c r="BJ285" s="22" t="s">
        <v>83</v>
      </c>
      <c r="BK285" s="230">
        <f>ROUND(I285*H285,2)</f>
        <v>0</v>
      </c>
      <c r="BL285" s="22" t="s">
        <v>147</v>
      </c>
      <c r="BM285" s="22" t="s">
        <v>484</v>
      </c>
    </row>
    <row r="286" s="1" customFormat="1">
      <c r="B286" s="44"/>
      <c r="C286" s="72"/>
      <c r="D286" s="231" t="s">
        <v>149</v>
      </c>
      <c r="E286" s="72"/>
      <c r="F286" s="232" t="s">
        <v>480</v>
      </c>
      <c r="G286" s="72"/>
      <c r="H286" s="72"/>
      <c r="I286" s="189"/>
      <c r="J286" s="72"/>
      <c r="K286" s="72"/>
      <c r="L286" s="70"/>
      <c r="M286" s="233"/>
      <c r="N286" s="45"/>
      <c r="O286" s="45"/>
      <c r="P286" s="45"/>
      <c r="Q286" s="45"/>
      <c r="R286" s="45"/>
      <c r="S286" s="45"/>
      <c r="T286" s="93"/>
      <c r="AT286" s="22" t="s">
        <v>149</v>
      </c>
      <c r="AU286" s="22" t="s">
        <v>85</v>
      </c>
    </row>
    <row r="287" s="1" customFormat="1" ht="25.5" customHeight="1">
      <c r="B287" s="44"/>
      <c r="C287" s="219" t="s">
        <v>485</v>
      </c>
      <c r="D287" s="219" t="s">
        <v>142</v>
      </c>
      <c r="E287" s="220" t="s">
        <v>486</v>
      </c>
      <c r="F287" s="221" t="s">
        <v>487</v>
      </c>
      <c r="G287" s="222" t="s">
        <v>164</v>
      </c>
      <c r="H287" s="223">
        <v>48.244999999999997</v>
      </c>
      <c r="I287" s="224"/>
      <c r="J287" s="225">
        <f>ROUND(I287*H287,2)</f>
        <v>0</v>
      </c>
      <c r="K287" s="221" t="s">
        <v>146</v>
      </c>
      <c r="L287" s="70"/>
      <c r="M287" s="226" t="s">
        <v>23</v>
      </c>
      <c r="N287" s="227" t="s">
        <v>46</v>
      </c>
      <c r="O287" s="45"/>
      <c r="P287" s="228">
        <f>O287*H287</f>
        <v>0</v>
      </c>
      <c r="Q287" s="228">
        <v>0</v>
      </c>
      <c r="R287" s="228">
        <f>Q287*H287</f>
        <v>0</v>
      </c>
      <c r="S287" s="228">
        <v>0</v>
      </c>
      <c r="T287" s="229">
        <f>S287*H287</f>
        <v>0</v>
      </c>
      <c r="AR287" s="22" t="s">
        <v>147</v>
      </c>
      <c r="AT287" s="22" t="s">
        <v>142</v>
      </c>
      <c r="AU287" s="22" t="s">
        <v>85</v>
      </c>
      <c r="AY287" s="22" t="s">
        <v>140</v>
      </c>
      <c r="BE287" s="230">
        <f>IF(N287="základní",J287,0)</f>
        <v>0</v>
      </c>
      <c r="BF287" s="230">
        <f>IF(N287="snížená",J287,0)</f>
        <v>0</v>
      </c>
      <c r="BG287" s="230">
        <f>IF(N287="zákl. přenesená",J287,0)</f>
        <v>0</v>
      </c>
      <c r="BH287" s="230">
        <f>IF(N287="sníž. přenesená",J287,0)</f>
        <v>0</v>
      </c>
      <c r="BI287" s="230">
        <f>IF(N287="nulová",J287,0)</f>
        <v>0</v>
      </c>
      <c r="BJ287" s="22" t="s">
        <v>83</v>
      </c>
      <c r="BK287" s="230">
        <f>ROUND(I287*H287,2)</f>
        <v>0</v>
      </c>
      <c r="BL287" s="22" t="s">
        <v>147</v>
      </c>
      <c r="BM287" s="22" t="s">
        <v>488</v>
      </c>
    </row>
    <row r="288" s="1" customFormat="1">
      <c r="B288" s="44"/>
      <c r="C288" s="72"/>
      <c r="D288" s="231" t="s">
        <v>149</v>
      </c>
      <c r="E288" s="72"/>
      <c r="F288" s="232" t="s">
        <v>480</v>
      </c>
      <c r="G288" s="72"/>
      <c r="H288" s="72"/>
      <c r="I288" s="189"/>
      <c r="J288" s="72"/>
      <c r="K288" s="72"/>
      <c r="L288" s="70"/>
      <c r="M288" s="233"/>
      <c r="N288" s="45"/>
      <c r="O288" s="45"/>
      <c r="P288" s="45"/>
      <c r="Q288" s="45"/>
      <c r="R288" s="45"/>
      <c r="S288" s="45"/>
      <c r="T288" s="93"/>
      <c r="AT288" s="22" t="s">
        <v>149</v>
      </c>
      <c r="AU288" s="22" t="s">
        <v>85</v>
      </c>
    </row>
    <row r="289" s="11" customFormat="1">
      <c r="B289" s="234"/>
      <c r="C289" s="235"/>
      <c r="D289" s="231" t="s">
        <v>167</v>
      </c>
      <c r="E289" s="236" t="s">
        <v>23</v>
      </c>
      <c r="F289" s="237" t="s">
        <v>489</v>
      </c>
      <c r="G289" s="235"/>
      <c r="H289" s="238">
        <v>48.244999999999997</v>
      </c>
      <c r="I289" s="239"/>
      <c r="J289" s="235"/>
      <c r="K289" s="235"/>
      <c r="L289" s="240"/>
      <c r="M289" s="241"/>
      <c r="N289" s="242"/>
      <c r="O289" s="242"/>
      <c r="P289" s="242"/>
      <c r="Q289" s="242"/>
      <c r="R289" s="242"/>
      <c r="S289" s="242"/>
      <c r="T289" s="243"/>
      <c r="AT289" s="244" t="s">
        <v>167</v>
      </c>
      <c r="AU289" s="244" t="s">
        <v>85</v>
      </c>
      <c r="AV289" s="11" t="s">
        <v>85</v>
      </c>
      <c r="AW289" s="11" t="s">
        <v>38</v>
      </c>
      <c r="AX289" s="11" t="s">
        <v>75</v>
      </c>
      <c r="AY289" s="244" t="s">
        <v>140</v>
      </c>
    </row>
    <row r="290" s="12" customFormat="1">
      <c r="B290" s="245"/>
      <c r="C290" s="246"/>
      <c r="D290" s="231" t="s">
        <v>167</v>
      </c>
      <c r="E290" s="247" t="s">
        <v>23</v>
      </c>
      <c r="F290" s="248" t="s">
        <v>169</v>
      </c>
      <c r="G290" s="246"/>
      <c r="H290" s="249">
        <v>48.244999999999997</v>
      </c>
      <c r="I290" s="250"/>
      <c r="J290" s="246"/>
      <c r="K290" s="246"/>
      <c r="L290" s="251"/>
      <c r="M290" s="252"/>
      <c r="N290" s="253"/>
      <c r="O290" s="253"/>
      <c r="P290" s="253"/>
      <c r="Q290" s="253"/>
      <c r="R290" s="253"/>
      <c r="S290" s="253"/>
      <c r="T290" s="254"/>
      <c r="AT290" s="255" t="s">
        <v>167</v>
      </c>
      <c r="AU290" s="255" t="s">
        <v>85</v>
      </c>
      <c r="AV290" s="12" t="s">
        <v>147</v>
      </c>
      <c r="AW290" s="12" t="s">
        <v>38</v>
      </c>
      <c r="AX290" s="12" t="s">
        <v>83</v>
      </c>
      <c r="AY290" s="255" t="s">
        <v>140</v>
      </c>
    </row>
    <row r="291" s="1" customFormat="1" ht="25.5" customHeight="1">
      <c r="B291" s="44"/>
      <c r="C291" s="219" t="s">
        <v>490</v>
      </c>
      <c r="D291" s="219" t="s">
        <v>142</v>
      </c>
      <c r="E291" s="220" t="s">
        <v>491</v>
      </c>
      <c r="F291" s="221" t="s">
        <v>492</v>
      </c>
      <c r="G291" s="222" t="s">
        <v>164</v>
      </c>
      <c r="H291" s="223">
        <v>48.244999999999997</v>
      </c>
      <c r="I291" s="224"/>
      <c r="J291" s="225">
        <f>ROUND(I291*H291,2)</f>
        <v>0</v>
      </c>
      <c r="K291" s="221" t="s">
        <v>146</v>
      </c>
      <c r="L291" s="70"/>
      <c r="M291" s="226" t="s">
        <v>23</v>
      </c>
      <c r="N291" s="227" t="s">
        <v>46</v>
      </c>
      <c r="O291" s="45"/>
      <c r="P291" s="228">
        <f>O291*H291</f>
        <v>0</v>
      </c>
      <c r="Q291" s="228">
        <v>0</v>
      </c>
      <c r="R291" s="228">
        <f>Q291*H291</f>
        <v>0</v>
      </c>
      <c r="S291" s="228">
        <v>0</v>
      </c>
      <c r="T291" s="229">
        <f>S291*H291</f>
        <v>0</v>
      </c>
      <c r="AR291" s="22" t="s">
        <v>147</v>
      </c>
      <c r="AT291" s="22" t="s">
        <v>142</v>
      </c>
      <c r="AU291" s="22" t="s">
        <v>85</v>
      </c>
      <c r="AY291" s="22" t="s">
        <v>140</v>
      </c>
      <c r="BE291" s="230">
        <f>IF(N291="základní",J291,0)</f>
        <v>0</v>
      </c>
      <c r="BF291" s="230">
        <f>IF(N291="snížená",J291,0)</f>
        <v>0</v>
      </c>
      <c r="BG291" s="230">
        <f>IF(N291="zákl. přenesená",J291,0)</f>
        <v>0</v>
      </c>
      <c r="BH291" s="230">
        <f>IF(N291="sníž. přenesená",J291,0)</f>
        <v>0</v>
      </c>
      <c r="BI291" s="230">
        <f>IF(N291="nulová",J291,0)</f>
        <v>0</v>
      </c>
      <c r="BJ291" s="22" t="s">
        <v>83</v>
      </c>
      <c r="BK291" s="230">
        <f>ROUND(I291*H291,2)</f>
        <v>0</v>
      </c>
      <c r="BL291" s="22" t="s">
        <v>147</v>
      </c>
      <c r="BM291" s="22" t="s">
        <v>493</v>
      </c>
    </row>
    <row r="292" s="1" customFormat="1">
      <c r="B292" s="44"/>
      <c r="C292" s="72"/>
      <c r="D292" s="231" t="s">
        <v>149</v>
      </c>
      <c r="E292" s="72"/>
      <c r="F292" s="232" t="s">
        <v>480</v>
      </c>
      <c r="G292" s="72"/>
      <c r="H292" s="72"/>
      <c r="I292" s="189"/>
      <c r="J292" s="72"/>
      <c r="K292" s="72"/>
      <c r="L292" s="70"/>
      <c r="M292" s="233"/>
      <c r="N292" s="45"/>
      <c r="O292" s="45"/>
      <c r="P292" s="45"/>
      <c r="Q292" s="45"/>
      <c r="R292" s="45"/>
      <c r="S292" s="45"/>
      <c r="T292" s="93"/>
      <c r="AT292" s="22" t="s">
        <v>149</v>
      </c>
      <c r="AU292" s="22" t="s">
        <v>85</v>
      </c>
    </row>
    <row r="293" s="1" customFormat="1" ht="25.5" customHeight="1">
      <c r="B293" s="44"/>
      <c r="C293" s="219" t="s">
        <v>494</v>
      </c>
      <c r="D293" s="219" t="s">
        <v>142</v>
      </c>
      <c r="E293" s="220" t="s">
        <v>495</v>
      </c>
      <c r="F293" s="221" t="s">
        <v>496</v>
      </c>
      <c r="G293" s="222" t="s">
        <v>164</v>
      </c>
      <c r="H293" s="223">
        <v>96.489999999999995</v>
      </c>
      <c r="I293" s="224"/>
      <c r="J293" s="225">
        <f>ROUND(I293*H293,2)</f>
        <v>0</v>
      </c>
      <c r="K293" s="221" t="s">
        <v>146</v>
      </c>
      <c r="L293" s="70"/>
      <c r="M293" s="226" t="s">
        <v>23</v>
      </c>
      <c r="N293" s="227" t="s">
        <v>46</v>
      </c>
      <c r="O293" s="45"/>
      <c r="P293" s="228">
        <f>O293*H293</f>
        <v>0</v>
      </c>
      <c r="Q293" s="228">
        <v>0.00098999999999999999</v>
      </c>
      <c r="R293" s="228">
        <f>Q293*H293</f>
        <v>0.095525099999999988</v>
      </c>
      <c r="S293" s="228">
        <v>0</v>
      </c>
      <c r="T293" s="229">
        <f>S293*H293</f>
        <v>0</v>
      </c>
      <c r="AR293" s="22" t="s">
        <v>147</v>
      </c>
      <c r="AT293" s="22" t="s">
        <v>142</v>
      </c>
      <c r="AU293" s="22" t="s">
        <v>85</v>
      </c>
      <c r="AY293" s="22" t="s">
        <v>140</v>
      </c>
      <c r="BE293" s="230">
        <f>IF(N293="základní",J293,0)</f>
        <v>0</v>
      </c>
      <c r="BF293" s="230">
        <f>IF(N293="snížená",J293,0)</f>
        <v>0</v>
      </c>
      <c r="BG293" s="230">
        <f>IF(N293="zákl. přenesená",J293,0)</f>
        <v>0</v>
      </c>
      <c r="BH293" s="230">
        <f>IF(N293="sníž. přenesená",J293,0)</f>
        <v>0</v>
      </c>
      <c r="BI293" s="230">
        <f>IF(N293="nulová",J293,0)</f>
        <v>0</v>
      </c>
      <c r="BJ293" s="22" t="s">
        <v>83</v>
      </c>
      <c r="BK293" s="230">
        <f>ROUND(I293*H293,2)</f>
        <v>0</v>
      </c>
      <c r="BL293" s="22" t="s">
        <v>147</v>
      </c>
      <c r="BM293" s="22" t="s">
        <v>497</v>
      </c>
    </row>
    <row r="294" s="1" customFormat="1">
      <c r="B294" s="44"/>
      <c r="C294" s="72"/>
      <c r="D294" s="231" t="s">
        <v>149</v>
      </c>
      <c r="E294" s="72"/>
      <c r="F294" s="232" t="s">
        <v>498</v>
      </c>
      <c r="G294" s="72"/>
      <c r="H294" s="72"/>
      <c r="I294" s="189"/>
      <c r="J294" s="72"/>
      <c r="K294" s="72"/>
      <c r="L294" s="70"/>
      <c r="M294" s="233"/>
      <c r="N294" s="45"/>
      <c r="O294" s="45"/>
      <c r="P294" s="45"/>
      <c r="Q294" s="45"/>
      <c r="R294" s="45"/>
      <c r="S294" s="45"/>
      <c r="T294" s="93"/>
      <c r="AT294" s="22" t="s">
        <v>149</v>
      </c>
      <c r="AU294" s="22" t="s">
        <v>85</v>
      </c>
    </row>
    <row r="295" s="11" customFormat="1">
      <c r="B295" s="234"/>
      <c r="C295" s="235"/>
      <c r="D295" s="231" t="s">
        <v>167</v>
      </c>
      <c r="E295" s="236" t="s">
        <v>23</v>
      </c>
      <c r="F295" s="237" t="s">
        <v>499</v>
      </c>
      <c r="G295" s="235"/>
      <c r="H295" s="238">
        <v>96.489999999999995</v>
      </c>
      <c r="I295" s="239"/>
      <c r="J295" s="235"/>
      <c r="K295" s="235"/>
      <c r="L295" s="240"/>
      <c r="M295" s="241"/>
      <c r="N295" s="242"/>
      <c r="O295" s="242"/>
      <c r="P295" s="242"/>
      <c r="Q295" s="242"/>
      <c r="R295" s="242"/>
      <c r="S295" s="242"/>
      <c r="T295" s="243"/>
      <c r="AT295" s="244" t="s">
        <v>167</v>
      </c>
      <c r="AU295" s="244" t="s">
        <v>85</v>
      </c>
      <c r="AV295" s="11" t="s">
        <v>85</v>
      </c>
      <c r="AW295" s="11" t="s">
        <v>38</v>
      </c>
      <c r="AX295" s="11" t="s">
        <v>75</v>
      </c>
      <c r="AY295" s="244" t="s">
        <v>140</v>
      </c>
    </row>
    <row r="296" s="12" customFormat="1">
      <c r="B296" s="245"/>
      <c r="C296" s="246"/>
      <c r="D296" s="231" t="s">
        <v>167</v>
      </c>
      <c r="E296" s="247" t="s">
        <v>23</v>
      </c>
      <c r="F296" s="248" t="s">
        <v>169</v>
      </c>
      <c r="G296" s="246"/>
      <c r="H296" s="249">
        <v>96.489999999999995</v>
      </c>
      <c r="I296" s="250"/>
      <c r="J296" s="246"/>
      <c r="K296" s="246"/>
      <c r="L296" s="251"/>
      <c r="M296" s="252"/>
      <c r="N296" s="253"/>
      <c r="O296" s="253"/>
      <c r="P296" s="253"/>
      <c r="Q296" s="253"/>
      <c r="R296" s="253"/>
      <c r="S296" s="253"/>
      <c r="T296" s="254"/>
      <c r="AT296" s="255" t="s">
        <v>167</v>
      </c>
      <c r="AU296" s="255" t="s">
        <v>85</v>
      </c>
      <c r="AV296" s="12" t="s">
        <v>147</v>
      </c>
      <c r="AW296" s="12" t="s">
        <v>38</v>
      </c>
      <c r="AX296" s="12" t="s">
        <v>83</v>
      </c>
      <c r="AY296" s="255" t="s">
        <v>140</v>
      </c>
    </row>
    <row r="297" s="1" customFormat="1" ht="25.5" customHeight="1">
      <c r="B297" s="44"/>
      <c r="C297" s="219" t="s">
        <v>500</v>
      </c>
      <c r="D297" s="219" t="s">
        <v>142</v>
      </c>
      <c r="E297" s="220" t="s">
        <v>501</v>
      </c>
      <c r="F297" s="221" t="s">
        <v>502</v>
      </c>
      <c r="G297" s="222" t="s">
        <v>164</v>
      </c>
      <c r="H297" s="223">
        <v>96.489999999999995</v>
      </c>
      <c r="I297" s="224"/>
      <c r="J297" s="225">
        <f>ROUND(I297*H297,2)</f>
        <v>0</v>
      </c>
      <c r="K297" s="221" t="s">
        <v>146</v>
      </c>
      <c r="L297" s="70"/>
      <c r="M297" s="226" t="s">
        <v>23</v>
      </c>
      <c r="N297" s="227" t="s">
        <v>46</v>
      </c>
      <c r="O297" s="45"/>
      <c r="P297" s="228">
        <f>O297*H297</f>
        <v>0</v>
      </c>
      <c r="Q297" s="228">
        <v>0</v>
      </c>
      <c r="R297" s="228">
        <f>Q297*H297</f>
        <v>0</v>
      </c>
      <c r="S297" s="228">
        <v>0</v>
      </c>
      <c r="T297" s="229">
        <f>S297*H297</f>
        <v>0</v>
      </c>
      <c r="AR297" s="22" t="s">
        <v>147</v>
      </c>
      <c r="AT297" s="22" t="s">
        <v>142</v>
      </c>
      <c r="AU297" s="22" t="s">
        <v>85</v>
      </c>
      <c r="AY297" s="22" t="s">
        <v>140</v>
      </c>
      <c r="BE297" s="230">
        <f>IF(N297="základní",J297,0)</f>
        <v>0</v>
      </c>
      <c r="BF297" s="230">
        <f>IF(N297="snížená",J297,0)</f>
        <v>0</v>
      </c>
      <c r="BG297" s="230">
        <f>IF(N297="zákl. přenesená",J297,0)</f>
        <v>0</v>
      </c>
      <c r="BH297" s="230">
        <f>IF(N297="sníž. přenesená",J297,0)</f>
        <v>0</v>
      </c>
      <c r="BI297" s="230">
        <f>IF(N297="nulová",J297,0)</f>
        <v>0</v>
      </c>
      <c r="BJ297" s="22" t="s">
        <v>83</v>
      </c>
      <c r="BK297" s="230">
        <f>ROUND(I297*H297,2)</f>
        <v>0</v>
      </c>
      <c r="BL297" s="22" t="s">
        <v>147</v>
      </c>
      <c r="BM297" s="22" t="s">
        <v>503</v>
      </c>
    </row>
    <row r="298" s="1" customFormat="1">
      <c r="B298" s="44"/>
      <c r="C298" s="72"/>
      <c r="D298" s="231" t="s">
        <v>149</v>
      </c>
      <c r="E298" s="72"/>
      <c r="F298" s="232" t="s">
        <v>498</v>
      </c>
      <c r="G298" s="72"/>
      <c r="H298" s="72"/>
      <c r="I298" s="189"/>
      <c r="J298" s="72"/>
      <c r="K298" s="72"/>
      <c r="L298" s="70"/>
      <c r="M298" s="233"/>
      <c r="N298" s="45"/>
      <c r="O298" s="45"/>
      <c r="P298" s="45"/>
      <c r="Q298" s="45"/>
      <c r="R298" s="45"/>
      <c r="S298" s="45"/>
      <c r="T298" s="93"/>
      <c r="AT298" s="22" t="s">
        <v>149</v>
      </c>
      <c r="AU298" s="22" t="s">
        <v>85</v>
      </c>
    </row>
    <row r="299" s="1" customFormat="1" ht="25.5" customHeight="1">
      <c r="B299" s="44"/>
      <c r="C299" s="219" t="s">
        <v>504</v>
      </c>
      <c r="D299" s="219" t="s">
        <v>142</v>
      </c>
      <c r="E299" s="220" t="s">
        <v>505</v>
      </c>
      <c r="F299" s="221" t="s">
        <v>506</v>
      </c>
      <c r="G299" s="222" t="s">
        <v>164</v>
      </c>
      <c r="H299" s="223">
        <v>96.489999999999995</v>
      </c>
      <c r="I299" s="224"/>
      <c r="J299" s="225">
        <f>ROUND(I299*H299,2)</f>
        <v>0</v>
      </c>
      <c r="K299" s="221" t="s">
        <v>146</v>
      </c>
      <c r="L299" s="70"/>
      <c r="M299" s="226" t="s">
        <v>23</v>
      </c>
      <c r="N299" s="227" t="s">
        <v>46</v>
      </c>
      <c r="O299" s="45"/>
      <c r="P299" s="228">
        <f>O299*H299</f>
        <v>0</v>
      </c>
      <c r="Q299" s="228">
        <v>0</v>
      </c>
      <c r="R299" s="228">
        <f>Q299*H299</f>
        <v>0</v>
      </c>
      <c r="S299" s="228">
        <v>0</v>
      </c>
      <c r="T299" s="229">
        <f>S299*H299</f>
        <v>0</v>
      </c>
      <c r="AR299" s="22" t="s">
        <v>147</v>
      </c>
      <c r="AT299" s="22" t="s">
        <v>142</v>
      </c>
      <c r="AU299" s="22" t="s">
        <v>85</v>
      </c>
      <c r="AY299" s="22" t="s">
        <v>140</v>
      </c>
      <c r="BE299" s="230">
        <f>IF(N299="základní",J299,0)</f>
        <v>0</v>
      </c>
      <c r="BF299" s="230">
        <f>IF(N299="snížená",J299,0)</f>
        <v>0</v>
      </c>
      <c r="BG299" s="230">
        <f>IF(N299="zákl. přenesená",J299,0)</f>
        <v>0</v>
      </c>
      <c r="BH299" s="230">
        <f>IF(N299="sníž. přenesená",J299,0)</f>
        <v>0</v>
      </c>
      <c r="BI299" s="230">
        <f>IF(N299="nulová",J299,0)</f>
        <v>0</v>
      </c>
      <c r="BJ299" s="22" t="s">
        <v>83</v>
      </c>
      <c r="BK299" s="230">
        <f>ROUND(I299*H299,2)</f>
        <v>0</v>
      </c>
      <c r="BL299" s="22" t="s">
        <v>147</v>
      </c>
      <c r="BM299" s="22" t="s">
        <v>507</v>
      </c>
    </row>
    <row r="300" s="1" customFormat="1">
      <c r="B300" s="44"/>
      <c r="C300" s="72"/>
      <c r="D300" s="231" t="s">
        <v>149</v>
      </c>
      <c r="E300" s="72"/>
      <c r="F300" s="232" t="s">
        <v>498</v>
      </c>
      <c r="G300" s="72"/>
      <c r="H300" s="72"/>
      <c r="I300" s="189"/>
      <c r="J300" s="72"/>
      <c r="K300" s="72"/>
      <c r="L300" s="70"/>
      <c r="M300" s="233"/>
      <c r="N300" s="45"/>
      <c r="O300" s="45"/>
      <c r="P300" s="45"/>
      <c r="Q300" s="45"/>
      <c r="R300" s="45"/>
      <c r="S300" s="45"/>
      <c r="T300" s="93"/>
      <c r="AT300" s="22" t="s">
        <v>149</v>
      </c>
      <c r="AU300" s="22" t="s">
        <v>85</v>
      </c>
    </row>
    <row r="301" s="1" customFormat="1" ht="16.5" customHeight="1">
      <c r="B301" s="44"/>
      <c r="C301" s="219" t="s">
        <v>508</v>
      </c>
      <c r="D301" s="219" t="s">
        <v>142</v>
      </c>
      <c r="E301" s="220" t="s">
        <v>509</v>
      </c>
      <c r="F301" s="221" t="s">
        <v>510</v>
      </c>
      <c r="G301" s="222" t="s">
        <v>164</v>
      </c>
      <c r="H301" s="223">
        <v>48.244999999999997</v>
      </c>
      <c r="I301" s="224"/>
      <c r="J301" s="225">
        <f>ROUND(I301*H301,2)</f>
        <v>0</v>
      </c>
      <c r="K301" s="221" t="s">
        <v>146</v>
      </c>
      <c r="L301" s="70"/>
      <c r="M301" s="226" t="s">
        <v>23</v>
      </c>
      <c r="N301" s="227" t="s">
        <v>46</v>
      </c>
      <c r="O301" s="45"/>
      <c r="P301" s="228">
        <f>O301*H301</f>
        <v>0</v>
      </c>
      <c r="Q301" s="228">
        <v>0.00315</v>
      </c>
      <c r="R301" s="228">
        <f>Q301*H301</f>
        <v>0.15197174999999999</v>
      </c>
      <c r="S301" s="228">
        <v>0</v>
      </c>
      <c r="T301" s="229">
        <f>S301*H301</f>
        <v>0</v>
      </c>
      <c r="AR301" s="22" t="s">
        <v>147</v>
      </c>
      <c r="AT301" s="22" t="s">
        <v>142</v>
      </c>
      <c r="AU301" s="22" t="s">
        <v>85</v>
      </c>
      <c r="AY301" s="22" t="s">
        <v>140</v>
      </c>
      <c r="BE301" s="230">
        <f>IF(N301="základní",J301,0)</f>
        <v>0</v>
      </c>
      <c r="BF301" s="230">
        <f>IF(N301="snížená",J301,0)</f>
        <v>0</v>
      </c>
      <c r="BG301" s="230">
        <f>IF(N301="zákl. přenesená",J301,0)</f>
        <v>0</v>
      </c>
      <c r="BH301" s="230">
        <f>IF(N301="sníž. přenesená",J301,0)</f>
        <v>0</v>
      </c>
      <c r="BI301" s="230">
        <f>IF(N301="nulová",J301,0)</f>
        <v>0</v>
      </c>
      <c r="BJ301" s="22" t="s">
        <v>83</v>
      </c>
      <c r="BK301" s="230">
        <f>ROUND(I301*H301,2)</f>
        <v>0</v>
      </c>
      <c r="BL301" s="22" t="s">
        <v>147</v>
      </c>
      <c r="BM301" s="22" t="s">
        <v>511</v>
      </c>
    </row>
    <row r="302" s="11" customFormat="1">
      <c r="B302" s="234"/>
      <c r="C302" s="235"/>
      <c r="D302" s="231" t="s">
        <v>167</v>
      </c>
      <c r="E302" s="236" t="s">
        <v>23</v>
      </c>
      <c r="F302" s="237" t="s">
        <v>512</v>
      </c>
      <c r="G302" s="235"/>
      <c r="H302" s="238">
        <v>48.244999999999997</v>
      </c>
      <c r="I302" s="239"/>
      <c r="J302" s="235"/>
      <c r="K302" s="235"/>
      <c r="L302" s="240"/>
      <c r="M302" s="241"/>
      <c r="N302" s="242"/>
      <c r="O302" s="242"/>
      <c r="P302" s="242"/>
      <c r="Q302" s="242"/>
      <c r="R302" s="242"/>
      <c r="S302" s="242"/>
      <c r="T302" s="243"/>
      <c r="AT302" s="244" t="s">
        <v>167</v>
      </c>
      <c r="AU302" s="244" t="s">
        <v>85</v>
      </c>
      <c r="AV302" s="11" t="s">
        <v>85</v>
      </c>
      <c r="AW302" s="11" t="s">
        <v>38</v>
      </c>
      <c r="AX302" s="11" t="s">
        <v>75</v>
      </c>
      <c r="AY302" s="244" t="s">
        <v>140</v>
      </c>
    </row>
    <row r="303" s="12" customFormat="1">
      <c r="B303" s="245"/>
      <c r="C303" s="246"/>
      <c r="D303" s="231" t="s">
        <v>167</v>
      </c>
      <c r="E303" s="247" t="s">
        <v>23</v>
      </c>
      <c r="F303" s="248" t="s">
        <v>169</v>
      </c>
      <c r="G303" s="246"/>
      <c r="H303" s="249">
        <v>48.244999999999997</v>
      </c>
      <c r="I303" s="250"/>
      <c r="J303" s="246"/>
      <c r="K303" s="246"/>
      <c r="L303" s="251"/>
      <c r="M303" s="252"/>
      <c r="N303" s="253"/>
      <c r="O303" s="253"/>
      <c r="P303" s="253"/>
      <c r="Q303" s="253"/>
      <c r="R303" s="253"/>
      <c r="S303" s="253"/>
      <c r="T303" s="254"/>
      <c r="AT303" s="255" t="s">
        <v>167</v>
      </c>
      <c r="AU303" s="255" t="s">
        <v>85</v>
      </c>
      <c r="AV303" s="12" t="s">
        <v>147</v>
      </c>
      <c r="AW303" s="12" t="s">
        <v>38</v>
      </c>
      <c r="AX303" s="12" t="s">
        <v>83</v>
      </c>
      <c r="AY303" s="255" t="s">
        <v>140</v>
      </c>
    </row>
    <row r="304" s="1" customFormat="1" ht="25.5" customHeight="1">
      <c r="B304" s="44"/>
      <c r="C304" s="219" t="s">
        <v>513</v>
      </c>
      <c r="D304" s="219" t="s">
        <v>142</v>
      </c>
      <c r="E304" s="220" t="s">
        <v>514</v>
      </c>
      <c r="F304" s="221" t="s">
        <v>515</v>
      </c>
      <c r="G304" s="222" t="s">
        <v>164</v>
      </c>
      <c r="H304" s="223">
        <v>48.244999999999997</v>
      </c>
      <c r="I304" s="224"/>
      <c r="J304" s="225">
        <f>ROUND(I304*H304,2)</f>
        <v>0</v>
      </c>
      <c r="K304" s="221" t="s">
        <v>146</v>
      </c>
      <c r="L304" s="70"/>
      <c r="M304" s="226" t="s">
        <v>23</v>
      </c>
      <c r="N304" s="227" t="s">
        <v>46</v>
      </c>
      <c r="O304" s="45"/>
      <c r="P304" s="228">
        <f>O304*H304</f>
        <v>0</v>
      </c>
      <c r="Q304" s="228">
        <v>0</v>
      </c>
      <c r="R304" s="228">
        <f>Q304*H304</f>
        <v>0</v>
      </c>
      <c r="S304" s="228">
        <v>0</v>
      </c>
      <c r="T304" s="229">
        <f>S304*H304</f>
        <v>0</v>
      </c>
      <c r="AR304" s="22" t="s">
        <v>147</v>
      </c>
      <c r="AT304" s="22" t="s">
        <v>142</v>
      </c>
      <c r="AU304" s="22" t="s">
        <v>85</v>
      </c>
      <c r="AY304" s="22" t="s">
        <v>140</v>
      </c>
      <c r="BE304" s="230">
        <f>IF(N304="základní",J304,0)</f>
        <v>0</v>
      </c>
      <c r="BF304" s="230">
        <f>IF(N304="snížená",J304,0)</f>
        <v>0</v>
      </c>
      <c r="BG304" s="230">
        <f>IF(N304="zákl. přenesená",J304,0)</f>
        <v>0</v>
      </c>
      <c r="BH304" s="230">
        <f>IF(N304="sníž. přenesená",J304,0)</f>
        <v>0</v>
      </c>
      <c r="BI304" s="230">
        <f>IF(N304="nulová",J304,0)</f>
        <v>0</v>
      </c>
      <c r="BJ304" s="22" t="s">
        <v>83</v>
      </c>
      <c r="BK304" s="230">
        <f>ROUND(I304*H304,2)</f>
        <v>0</v>
      </c>
      <c r="BL304" s="22" t="s">
        <v>147</v>
      </c>
      <c r="BM304" s="22" t="s">
        <v>516</v>
      </c>
    </row>
    <row r="305" s="1" customFormat="1" ht="25.5" customHeight="1">
      <c r="B305" s="44"/>
      <c r="C305" s="219" t="s">
        <v>517</v>
      </c>
      <c r="D305" s="219" t="s">
        <v>142</v>
      </c>
      <c r="E305" s="220" t="s">
        <v>518</v>
      </c>
      <c r="F305" s="221" t="s">
        <v>519</v>
      </c>
      <c r="G305" s="222" t="s">
        <v>164</v>
      </c>
      <c r="H305" s="223">
        <v>48.244999999999997</v>
      </c>
      <c r="I305" s="224"/>
      <c r="J305" s="225">
        <f>ROUND(I305*H305,2)</f>
        <v>0</v>
      </c>
      <c r="K305" s="221" t="s">
        <v>146</v>
      </c>
      <c r="L305" s="70"/>
      <c r="M305" s="226" t="s">
        <v>23</v>
      </c>
      <c r="N305" s="227" t="s">
        <v>46</v>
      </c>
      <c r="O305" s="45"/>
      <c r="P305" s="228">
        <f>O305*H305</f>
        <v>0</v>
      </c>
      <c r="Q305" s="228">
        <v>0</v>
      </c>
      <c r="R305" s="228">
        <f>Q305*H305</f>
        <v>0</v>
      </c>
      <c r="S305" s="228">
        <v>0</v>
      </c>
      <c r="T305" s="229">
        <f>S305*H305</f>
        <v>0</v>
      </c>
      <c r="AR305" s="22" t="s">
        <v>147</v>
      </c>
      <c r="AT305" s="22" t="s">
        <v>142</v>
      </c>
      <c r="AU305" s="22" t="s">
        <v>85</v>
      </c>
      <c r="AY305" s="22" t="s">
        <v>140</v>
      </c>
      <c r="BE305" s="230">
        <f>IF(N305="základní",J305,0)</f>
        <v>0</v>
      </c>
      <c r="BF305" s="230">
        <f>IF(N305="snížená",J305,0)</f>
        <v>0</v>
      </c>
      <c r="BG305" s="230">
        <f>IF(N305="zákl. přenesená",J305,0)</f>
        <v>0</v>
      </c>
      <c r="BH305" s="230">
        <f>IF(N305="sníž. přenesená",J305,0)</f>
        <v>0</v>
      </c>
      <c r="BI305" s="230">
        <f>IF(N305="nulová",J305,0)</f>
        <v>0</v>
      </c>
      <c r="BJ305" s="22" t="s">
        <v>83</v>
      </c>
      <c r="BK305" s="230">
        <f>ROUND(I305*H305,2)</f>
        <v>0</v>
      </c>
      <c r="BL305" s="22" t="s">
        <v>147</v>
      </c>
      <c r="BM305" s="22" t="s">
        <v>520</v>
      </c>
    </row>
    <row r="306" s="10" customFormat="1" ht="29.88" customHeight="1">
      <c r="B306" s="203"/>
      <c r="C306" s="204"/>
      <c r="D306" s="205" t="s">
        <v>74</v>
      </c>
      <c r="E306" s="217" t="s">
        <v>521</v>
      </c>
      <c r="F306" s="217" t="s">
        <v>522</v>
      </c>
      <c r="G306" s="204"/>
      <c r="H306" s="204"/>
      <c r="I306" s="207"/>
      <c r="J306" s="218">
        <f>BK306</f>
        <v>0</v>
      </c>
      <c r="K306" s="204"/>
      <c r="L306" s="209"/>
      <c r="M306" s="210"/>
      <c r="N306" s="211"/>
      <c r="O306" s="211"/>
      <c r="P306" s="212">
        <f>SUM(P307:P314)</f>
        <v>0</v>
      </c>
      <c r="Q306" s="211"/>
      <c r="R306" s="212">
        <f>SUM(R307:R314)</f>
        <v>0</v>
      </c>
      <c r="S306" s="211"/>
      <c r="T306" s="213">
        <f>SUM(T307:T314)</f>
        <v>0</v>
      </c>
      <c r="AR306" s="214" t="s">
        <v>83</v>
      </c>
      <c r="AT306" s="215" t="s">
        <v>74</v>
      </c>
      <c r="AU306" s="215" t="s">
        <v>83</v>
      </c>
      <c r="AY306" s="214" t="s">
        <v>140</v>
      </c>
      <c r="BK306" s="216">
        <f>SUM(BK307:BK314)</f>
        <v>0</v>
      </c>
    </row>
    <row r="307" s="1" customFormat="1" ht="25.5" customHeight="1">
      <c r="B307" s="44"/>
      <c r="C307" s="219" t="s">
        <v>523</v>
      </c>
      <c r="D307" s="219" t="s">
        <v>142</v>
      </c>
      <c r="E307" s="220" t="s">
        <v>524</v>
      </c>
      <c r="F307" s="221" t="s">
        <v>525</v>
      </c>
      <c r="G307" s="222" t="s">
        <v>216</v>
      </c>
      <c r="H307" s="223">
        <v>98.317999999999998</v>
      </c>
      <c r="I307" s="224"/>
      <c r="J307" s="225">
        <f>ROUND(I307*H307,2)</f>
        <v>0</v>
      </c>
      <c r="K307" s="221" t="s">
        <v>146</v>
      </c>
      <c r="L307" s="70"/>
      <c r="M307" s="226" t="s">
        <v>23</v>
      </c>
      <c r="N307" s="227" t="s">
        <v>46</v>
      </c>
      <c r="O307" s="45"/>
      <c r="P307" s="228">
        <f>O307*H307</f>
        <v>0</v>
      </c>
      <c r="Q307" s="228">
        <v>0</v>
      </c>
      <c r="R307" s="228">
        <f>Q307*H307</f>
        <v>0</v>
      </c>
      <c r="S307" s="228">
        <v>0</v>
      </c>
      <c r="T307" s="229">
        <f>S307*H307</f>
        <v>0</v>
      </c>
      <c r="AR307" s="22" t="s">
        <v>147</v>
      </c>
      <c r="AT307" s="22" t="s">
        <v>142</v>
      </c>
      <c r="AU307" s="22" t="s">
        <v>85</v>
      </c>
      <c r="AY307" s="22" t="s">
        <v>140</v>
      </c>
      <c r="BE307" s="230">
        <f>IF(N307="základní",J307,0)</f>
        <v>0</v>
      </c>
      <c r="BF307" s="230">
        <f>IF(N307="snížená",J307,0)</f>
        <v>0</v>
      </c>
      <c r="BG307" s="230">
        <f>IF(N307="zákl. přenesená",J307,0)</f>
        <v>0</v>
      </c>
      <c r="BH307" s="230">
        <f>IF(N307="sníž. přenesená",J307,0)</f>
        <v>0</v>
      </c>
      <c r="BI307" s="230">
        <f>IF(N307="nulová",J307,0)</f>
        <v>0</v>
      </c>
      <c r="BJ307" s="22" t="s">
        <v>83</v>
      </c>
      <c r="BK307" s="230">
        <f>ROUND(I307*H307,2)</f>
        <v>0</v>
      </c>
      <c r="BL307" s="22" t="s">
        <v>147</v>
      </c>
      <c r="BM307" s="22" t="s">
        <v>526</v>
      </c>
    </row>
    <row r="308" s="1" customFormat="1">
      <c r="B308" s="44"/>
      <c r="C308" s="72"/>
      <c r="D308" s="231" t="s">
        <v>149</v>
      </c>
      <c r="E308" s="72"/>
      <c r="F308" s="232" t="s">
        <v>527</v>
      </c>
      <c r="G308" s="72"/>
      <c r="H308" s="72"/>
      <c r="I308" s="189"/>
      <c r="J308" s="72"/>
      <c r="K308" s="72"/>
      <c r="L308" s="70"/>
      <c r="M308" s="233"/>
      <c r="N308" s="45"/>
      <c r="O308" s="45"/>
      <c r="P308" s="45"/>
      <c r="Q308" s="45"/>
      <c r="R308" s="45"/>
      <c r="S308" s="45"/>
      <c r="T308" s="93"/>
      <c r="AT308" s="22" t="s">
        <v>149</v>
      </c>
      <c r="AU308" s="22" t="s">
        <v>85</v>
      </c>
    </row>
    <row r="309" s="1" customFormat="1" ht="25.5" customHeight="1">
      <c r="B309" s="44"/>
      <c r="C309" s="219" t="s">
        <v>528</v>
      </c>
      <c r="D309" s="219" t="s">
        <v>142</v>
      </c>
      <c r="E309" s="220" t="s">
        <v>529</v>
      </c>
      <c r="F309" s="221" t="s">
        <v>530</v>
      </c>
      <c r="G309" s="222" t="s">
        <v>216</v>
      </c>
      <c r="H309" s="223">
        <v>98.317999999999998</v>
      </c>
      <c r="I309" s="224"/>
      <c r="J309" s="225">
        <f>ROUND(I309*H309,2)</f>
        <v>0</v>
      </c>
      <c r="K309" s="221" t="s">
        <v>146</v>
      </c>
      <c r="L309" s="70"/>
      <c r="M309" s="226" t="s">
        <v>23</v>
      </c>
      <c r="N309" s="227" t="s">
        <v>46</v>
      </c>
      <c r="O309" s="45"/>
      <c r="P309" s="228">
        <f>O309*H309</f>
        <v>0</v>
      </c>
      <c r="Q309" s="228">
        <v>0</v>
      </c>
      <c r="R309" s="228">
        <f>Q309*H309</f>
        <v>0</v>
      </c>
      <c r="S309" s="228">
        <v>0</v>
      </c>
      <c r="T309" s="229">
        <f>S309*H309</f>
        <v>0</v>
      </c>
      <c r="AR309" s="22" t="s">
        <v>147</v>
      </c>
      <c r="AT309" s="22" t="s">
        <v>142</v>
      </c>
      <c r="AU309" s="22" t="s">
        <v>85</v>
      </c>
      <c r="AY309" s="22" t="s">
        <v>140</v>
      </c>
      <c r="BE309" s="230">
        <f>IF(N309="základní",J309,0)</f>
        <v>0</v>
      </c>
      <c r="BF309" s="230">
        <f>IF(N309="snížená",J309,0)</f>
        <v>0</v>
      </c>
      <c r="BG309" s="230">
        <f>IF(N309="zákl. přenesená",J309,0)</f>
        <v>0</v>
      </c>
      <c r="BH309" s="230">
        <f>IF(N309="sníž. přenesená",J309,0)</f>
        <v>0</v>
      </c>
      <c r="BI309" s="230">
        <f>IF(N309="nulová",J309,0)</f>
        <v>0</v>
      </c>
      <c r="BJ309" s="22" t="s">
        <v>83</v>
      </c>
      <c r="BK309" s="230">
        <f>ROUND(I309*H309,2)</f>
        <v>0</v>
      </c>
      <c r="BL309" s="22" t="s">
        <v>147</v>
      </c>
      <c r="BM309" s="22" t="s">
        <v>531</v>
      </c>
    </row>
    <row r="310" s="1" customFormat="1">
      <c r="B310" s="44"/>
      <c r="C310" s="72"/>
      <c r="D310" s="231" t="s">
        <v>149</v>
      </c>
      <c r="E310" s="72"/>
      <c r="F310" s="232" t="s">
        <v>532</v>
      </c>
      <c r="G310" s="72"/>
      <c r="H310" s="72"/>
      <c r="I310" s="189"/>
      <c r="J310" s="72"/>
      <c r="K310" s="72"/>
      <c r="L310" s="70"/>
      <c r="M310" s="233"/>
      <c r="N310" s="45"/>
      <c r="O310" s="45"/>
      <c r="P310" s="45"/>
      <c r="Q310" s="45"/>
      <c r="R310" s="45"/>
      <c r="S310" s="45"/>
      <c r="T310" s="93"/>
      <c r="AT310" s="22" t="s">
        <v>149</v>
      </c>
      <c r="AU310" s="22" t="s">
        <v>85</v>
      </c>
    </row>
    <row r="311" s="1" customFormat="1" ht="25.5" customHeight="1">
      <c r="B311" s="44"/>
      <c r="C311" s="219" t="s">
        <v>533</v>
      </c>
      <c r="D311" s="219" t="s">
        <v>142</v>
      </c>
      <c r="E311" s="220" t="s">
        <v>534</v>
      </c>
      <c r="F311" s="221" t="s">
        <v>535</v>
      </c>
      <c r="G311" s="222" t="s">
        <v>216</v>
      </c>
      <c r="H311" s="223">
        <v>98.317999999999998</v>
      </c>
      <c r="I311" s="224"/>
      <c r="J311" s="225">
        <f>ROUND(I311*H311,2)</f>
        <v>0</v>
      </c>
      <c r="K311" s="221" t="s">
        <v>146</v>
      </c>
      <c r="L311" s="70"/>
      <c r="M311" s="226" t="s">
        <v>23</v>
      </c>
      <c r="N311" s="227" t="s">
        <v>46</v>
      </c>
      <c r="O311" s="45"/>
      <c r="P311" s="228">
        <f>O311*H311</f>
        <v>0</v>
      </c>
      <c r="Q311" s="228">
        <v>0</v>
      </c>
      <c r="R311" s="228">
        <f>Q311*H311</f>
        <v>0</v>
      </c>
      <c r="S311" s="228">
        <v>0</v>
      </c>
      <c r="T311" s="229">
        <f>S311*H311</f>
        <v>0</v>
      </c>
      <c r="AR311" s="22" t="s">
        <v>147</v>
      </c>
      <c r="AT311" s="22" t="s">
        <v>142</v>
      </c>
      <c r="AU311" s="22" t="s">
        <v>85</v>
      </c>
      <c r="AY311" s="22" t="s">
        <v>140</v>
      </c>
      <c r="BE311" s="230">
        <f>IF(N311="základní",J311,0)</f>
        <v>0</v>
      </c>
      <c r="BF311" s="230">
        <f>IF(N311="snížená",J311,0)</f>
        <v>0</v>
      </c>
      <c r="BG311" s="230">
        <f>IF(N311="zákl. přenesená",J311,0)</f>
        <v>0</v>
      </c>
      <c r="BH311" s="230">
        <f>IF(N311="sníž. přenesená",J311,0)</f>
        <v>0</v>
      </c>
      <c r="BI311" s="230">
        <f>IF(N311="nulová",J311,0)</f>
        <v>0</v>
      </c>
      <c r="BJ311" s="22" t="s">
        <v>83</v>
      </c>
      <c r="BK311" s="230">
        <f>ROUND(I311*H311,2)</f>
        <v>0</v>
      </c>
      <c r="BL311" s="22" t="s">
        <v>147</v>
      </c>
      <c r="BM311" s="22" t="s">
        <v>536</v>
      </c>
    </row>
    <row r="312" s="1" customFormat="1">
      <c r="B312" s="44"/>
      <c r="C312" s="72"/>
      <c r="D312" s="231" t="s">
        <v>149</v>
      </c>
      <c r="E312" s="72"/>
      <c r="F312" s="232" t="s">
        <v>532</v>
      </c>
      <c r="G312" s="72"/>
      <c r="H312" s="72"/>
      <c r="I312" s="189"/>
      <c r="J312" s="72"/>
      <c r="K312" s="72"/>
      <c r="L312" s="70"/>
      <c r="M312" s="233"/>
      <c r="N312" s="45"/>
      <c r="O312" s="45"/>
      <c r="P312" s="45"/>
      <c r="Q312" s="45"/>
      <c r="R312" s="45"/>
      <c r="S312" s="45"/>
      <c r="T312" s="93"/>
      <c r="AT312" s="22" t="s">
        <v>149</v>
      </c>
      <c r="AU312" s="22" t="s">
        <v>85</v>
      </c>
    </row>
    <row r="313" s="1" customFormat="1" ht="16.5" customHeight="1">
      <c r="B313" s="44"/>
      <c r="C313" s="219" t="s">
        <v>537</v>
      </c>
      <c r="D313" s="219" t="s">
        <v>142</v>
      </c>
      <c r="E313" s="220" t="s">
        <v>538</v>
      </c>
      <c r="F313" s="221" t="s">
        <v>539</v>
      </c>
      <c r="G313" s="222" t="s">
        <v>216</v>
      </c>
      <c r="H313" s="223">
        <v>98.317999999999998</v>
      </c>
      <c r="I313" s="224"/>
      <c r="J313" s="225">
        <f>ROUND(I313*H313,2)</f>
        <v>0</v>
      </c>
      <c r="K313" s="221" t="s">
        <v>146</v>
      </c>
      <c r="L313" s="70"/>
      <c r="M313" s="226" t="s">
        <v>23</v>
      </c>
      <c r="N313" s="227" t="s">
        <v>46</v>
      </c>
      <c r="O313" s="45"/>
      <c r="P313" s="228">
        <f>O313*H313</f>
        <v>0</v>
      </c>
      <c r="Q313" s="228">
        <v>0</v>
      </c>
      <c r="R313" s="228">
        <f>Q313*H313</f>
        <v>0</v>
      </c>
      <c r="S313" s="228">
        <v>0</v>
      </c>
      <c r="T313" s="229">
        <f>S313*H313</f>
        <v>0</v>
      </c>
      <c r="AR313" s="22" t="s">
        <v>147</v>
      </c>
      <c r="AT313" s="22" t="s">
        <v>142</v>
      </c>
      <c r="AU313" s="22" t="s">
        <v>85</v>
      </c>
      <c r="AY313" s="22" t="s">
        <v>140</v>
      </c>
      <c r="BE313" s="230">
        <f>IF(N313="základní",J313,0)</f>
        <v>0</v>
      </c>
      <c r="BF313" s="230">
        <f>IF(N313="snížená",J313,0)</f>
        <v>0</v>
      </c>
      <c r="BG313" s="230">
        <f>IF(N313="zákl. přenesená",J313,0)</f>
        <v>0</v>
      </c>
      <c r="BH313" s="230">
        <f>IF(N313="sníž. přenesená",J313,0)</f>
        <v>0</v>
      </c>
      <c r="BI313" s="230">
        <f>IF(N313="nulová",J313,0)</f>
        <v>0</v>
      </c>
      <c r="BJ313" s="22" t="s">
        <v>83</v>
      </c>
      <c r="BK313" s="230">
        <f>ROUND(I313*H313,2)</f>
        <v>0</v>
      </c>
      <c r="BL313" s="22" t="s">
        <v>147</v>
      </c>
      <c r="BM313" s="22" t="s">
        <v>540</v>
      </c>
    </row>
    <row r="314" s="1" customFormat="1">
      <c r="B314" s="44"/>
      <c r="C314" s="72"/>
      <c r="D314" s="231" t="s">
        <v>149</v>
      </c>
      <c r="E314" s="72"/>
      <c r="F314" s="232" t="s">
        <v>541</v>
      </c>
      <c r="G314" s="72"/>
      <c r="H314" s="72"/>
      <c r="I314" s="189"/>
      <c r="J314" s="72"/>
      <c r="K314" s="72"/>
      <c r="L314" s="70"/>
      <c r="M314" s="233"/>
      <c r="N314" s="45"/>
      <c r="O314" s="45"/>
      <c r="P314" s="45"/>
      <c r="Q314" s="45"/>
      <c r="R314" s="45"/>
      <c r="S314" s="45"/>
      <c r="T314" s="93"/>
      <c r="AT314" s="22" t="s">
        <v>149</v>
      </c>
      <c r="AU314" s="22" t="s">
        <v>85</v>
      </c>
    </row>
    <row r="315" s="10" customFormat="1" ht="29.88" customHeight="1">
      <c r="B315" s="203"/>
      <c r="C315" s="204"/>
      <c r="D315" s="205" t="s">
        <v>74</v>
      </c>
      <c r="E315" s="217" t="s">
        <v>542</v>
      </c>
      <c r="F315" s="217" t="s">
        <v>543</v>
      </c>
      <c r="G315" s="204"/>
      <c r="H315" s="204"/>
      <c r="I315" s="207"/>
      <c r="J315" s="218">
        <f>BK315</f>
        <v>0</v>
      </c>
      <c r="K315" s="204"/>
      <c r="L315" s="209"/>
      <c r="M315" s="210"/>
      <c r="N315" s="211"/>
      <c r="O315" s="211"/>
      <c r="P315" s="212">
        <f>SUM(P316:P317)</f>
        <v>0</v>
      </c>
      <c r="Q315" s="211"/>
      <c r="R315" s="212">
        <f>SUM(R316:R317)</f>
        <v>0</v>
      </c>
      <c r="S315" s="211"/>
      <c r="T315" s="213">
        <f>SUM(T316:T317)</f>
        <v>0</v>
      </c>
      <c r="AR315" s="214" t="s">
        <v>83</v>
      </c>
      <c r="AT315" s="215" t="s">
        <v>74</v>
      </c>
      <c r="AU315" s="215" t="s">
        <v>83</v>
      </c>
      <c r="AY315" s="214" t="s">
        <v>140</v>
      </c>
      <c r="BK315" s="216">
        <f>SUM(BK316:BK317)</f>
        <v>0</v>
      </c>
    </row>
    <row r="316" s="1" customFormat="1" ht="25.5" customHeight="1">
      <c r="B316" s="44"/>
      <c r="C316" s="219" t="s">
        <v>544</v>
      </c>
      <c r="D316" s="219" t="s">
        <v>142</v>
      </c>
      <c r="E316" s="220" t="s">
        <v>545</v>
      </c>
      <c r="F316" s="221" t="s">
        <v>546</v>
      </c>
      <c r="G316" s="222" t="s">
        <v>216</v>
      </c>
      <c r="H316" s="223">
        <v>121.908</v>
      </c>
      <c r="I316" s="224"/>
      <c r="J316" s="225">
        <f>ROUND(I316*H316,2)</f>
        <v>0</v>
      </c>
      <c r="K316" s="221" t="s">
        <v>146</v>
      </c>
      <c r="L316" s="70"/>
      <c r="M316" s="226" t="s">
        <v>23</v>
      </c>
      <c r="N316" s="227" t="s">
        <v>46</v>
      </c>
      <c r="O316" s="45"/>
      <c r="P316" s="228">
        <f>O316*H316</f>
        <v>0</v>
      </c>
      <c r="Q316" s="228">
        <v>0</v>
      </c>
      <c r="R316" s="228">
        <f>Q316*H316</f>
        <v>0</v>
      </c>
      <c r="S316" s="228">
        <v>0</v>
      </c>
      <c r="T316" s="229">
        <f>S316*H316</f>
        <v>0</v>
      </c>
      <c r="AR316" s="22" t="s">
        <v>147</v>
      </c>
      <c r="AT316" s="22" t="s">
        <v>142</v>
      </c>
      <c r="AU316" s="22" t="s">
        <v>85</v>
      </c>
      <c r="AY316" s="22" t="s">
        <v>140</v>
      </c>
      <c r="BE316" s="230">
        <f>IF(N316="základní",J316,0)</f>
        <v>0</v>
      </c>
      <c r="BF316" s="230">
        <f>IF(N316="snížená",J316,0)</f>
        <v>0</v>
      </c>
      <c r="BG316" s="230">
        <f>IF(N316="zákl. přenesená",J316,0)</f>
        <v>0</v>
      </c>
      <c r="BH316" s="230">
        <f>IF(N316="sníž. přenesená",J316,0)</f>
        <v>0</v>
      </c>
      <c r="BI316" s="230">
        <f>IF(N316="nulová",J316,0)</f>
        <v>0</v>
      </c>
      <c r="BJ316" s="22" t="s">
        <v>83</v>
      </c>
      <c r="BK316" s="230">
        <f>ROUND(I316*H316,2)</f>
        <v>0</v>
      </c>
      <c r="BL316" s="22" t="s">
        <v>147</v>
      </c>
      <c r="BM316" s="22" t="s">
        <v>547</v>
      </c>
    </row>
    <row r="317" s="1" customFormat="1">
      <c r="B317" s="44"/>
      <c r="C317" s="72"/>
      <c r="D317" s="231" t="s">
        <v>149</v>
      </c>
      <c r="E317" s="72"/>
      <c r="F317" s="232" t="s">
        <v>548</v>
      </c>
      <c r="G317" s="72"/>
      <c r="H317" s="72"/>
      <c r="I317" s="189"/>
      <c r="J317" s="72"/>
      <c r="K317" s="72"/>
      <c r="L317" s="70"/>
      <c r="M317" s="233"/>
      <c r="N317" s="45"/>
      <c r="O317" s="45"/>
      <c r="P317" s="45"/>
      <c r="Q317" s="45"/>
      <c r="R317" s="45"/>
      <c r="S317" s="45"/>
      <c r="T317" s="93"/>
      <c r="AT317" s="22" t="s">
        <v>149</v>
      </c>
      <c r="AU317" s="22" t="s">
        <v>85</v>
      </c>
    </row>
    <row r="318" s="10" customFormat="1" ht="37.44" customHeight="1">
      <c r="B318" s="203"/>
      <c r="C318" s="204"/>
      <c r="D318" s="205" t="s">
        <v>74</v>
      </c>
      <c r="E318" s="206" t="s">
        <v>549</v>
      </c>
      <c r="F318" s="206" t="s">
        <v>550</v>
      </c>
      <c r="G318" s="204"/>
      <c r="H318" s="204"/>
      <c r="I318" s="207"/>
      <c r="J318" s="208">
        <f>BK318</f>
        <v>0</v>
      </c>
      <c r="K318" s="204"/>
      <c r="L318" s="209"/>
      <c r="M318" s="210"/>
      <c r="N318" s="211"/>
      <c r="O318" s="211"/>
      <c r="P318" s="212">
        <f>P319+P346</f>
        <v>0</v>
      </c>
      <c r="Q318" s="211"/>
      <c r="R318" s="212">
        <f>R319+R346</f>
        <v>0.36251759999999994</v>
      </c>
      <c r="S318" s="211"/>
      <c r="T318" s="213">
        <f>T319+T346</f>
        <v>0</v>
      </c>
      <c r="AR318" s="214" t="s">
        <v>85</v>
      </c>
      <c r="AT318" s="215" t="s">
        <v>74</v>
      </c>
      <c r="AU318" s="215" t="s">
        <v>75</v>
      </c>
      <c r="AY318" s="214" t="s">
        <v>140</v>
      </c>
      <c r="BK318" s="216">
        <f>BK319+BK346</f>
        <v>0</v>
      </c>
    </row>
    <row r="319" s="10" customFormat="1" ht="19.92" customHeight="1">
      <c r="B319" s="203"/>
      <c r="C319" s="204"/>
      <c r="D319" s="205" t="s">
        <v>74</v>
      </c>
      <c r="E319" s="217" t="s">
        <v>551</v>
      </c>
      <c r="F319" s="217" t="s">
        <v>552</v>
      </c>
      <c r="G319" s="204"/>
      <c r="H319" s="204"/>
      <c r="I319" s="207"/>
      <c r="J319" s="218">
        <f>BK319</f>
        <v>0</v>
      </c>
      <c r="K319" s="204"/>
      <c r="L319" s="209"/>
      <c r="M319" s="210"/>
      <c r="N319" s="211"/>
      <c r="O319" s="211"/>
      <c r="P319" s="212">
        <f>SUM(P320:P345)</f>
        <v>0</v>
      </c>
      <c r="Q319" s="211"/>
      <c r="R319" s="212">
        <f>SUM(R320:R345)</f>
        <v>0.35882159999999996</v>
      </c>
      <c r="S319" s="211"/>
      <c r="T319" s="213">
        <f>SUM(T320:T345)</f>
        <v>0</v>
      </c>
      <c r="AR319" s="214" t="s">
        <v>85</v>
      </c>
      <c r="AT319" s="215" t="s">
        <v>74</v>
      </c>
      <c r="AU319" s="215" t="s">
        <v>83</v>
      </c>
      <c r="AY319" s="214" t="s">
        <v>140</v>
      </c>
      <c r="BK319" s="216">
        <f>SUM(BK320:BK345)</f>
        <v>0</v>
      </c>
    </row>
    <row r="320" s="1" customFormat="1" ht="25.5" customHeight="1">
      <c r="B320" s="44"/>
      <c r="C320" s="219" t="s">
        <v>553</v>
      </c>
      <c r="D320" s="219" t="s">
        <v>142</v>
      </c>
      <c r="E320" s="220" t="s">
        <v>554</v>
      </c>
      <c r="F320" s="221" t="s">
        <v>555</v>
      </c>
      <c r="G320" s="222" t="s">
        <v>164</v>
      </c>
      <c r="H320" s="223">
        <v>61.079999999999998</v>
      </c>
      <c r="I320" s="224"/>
      <c r="J320" s="225">
        <f>ROUND(I320*H320,2)</f>
        <v>0</v>
      </c>
      <c r="K320" s="221" t="s">
        <v>146</v>
      </c>
      <c r="L320" s="70"/>
      <c r="M320" s="226" t="s">
        <v>23</v>
      </c>
      <c r="N320" s="227" t="s">
        <v>46</v>
      </c>
      <c r="O320" s="45"/>
      <c r="P320" s="228">
        <f>O320*H320</f>
        <v>0</v>
      </c>
      <c r="Q320" s="228">
        <v>0.00084000000000000003</v>
      </c>
      <c r="R320" s="228">
        <f>Q320*H320</f>
        <v>0.051307199999999997</v>
      </c>
      <c r="S320" s="228">
        <v>0</v>
      </c>
      <c r="T320" s="229">
        <f>S320*H320</f>
        <v>0</v>
      </c>
      <c r="AR320" s="22" t="s">
        <v>230</v>
      </c>
      <c r="AT320" s="22" t="s">
        <v>142</v>
      </c>
      <c r="AU320" s="22" t="s">
        <v>85</v>
      </c>
      <c r="AY320" s="22" t="s">
        <v>140</v>
      </c>
      <c r="BE320" s="230">
        <f>IF(N320="základní",J320,0)</f>
        <v>0</v>
      </c>
      <c r="BF320" s="230">
        <f>IF(N320="snížená",J320,0)</f>
        <v>0</v>
      </c>
      <c r="BG320" s="230">
        <f>IF(N320="zákl. přenesená",J320,0)</f>
        <v>0</v>
      </c>
      <c r="BH320" s="230">
        <f>IF(N320="sníž. přenesená",J320,0)</f>
        <v>0</v>
      </c>
      <c r="BI320" s="230">
        <f>IF(N320="nulová",J320,0)</f>
        <v>0</v>
      </c>
      <c r="BJ320" s="22" t="s">
        <v>83</v>
      </c>
      <c r="BK320" s="230">
        <f>ROUND(I320*H320,2)</f>
        <v>0</v>
      </c>
      <c r="BL320" s="22" t="s">
        <v>230</v>
      </c>
      <c r="BM320" s="22" t="s">
        <v>556</v>
      </c>
    </row>
    <row r="321" s="1" customFormat="1">
      <c r="B321" s="44"/>
      <c r="C321" s="72"/>
      <c r="D321" s="231" t="s">
        <v>149</v>
      </c>
      <c r="E321" s="72"/>
      <c r="F321" s="232" t="s">
        <v>557</v>
      </c>
      <c r="G321" s="72"/>
      <c r="H321" s="72"/>
      <c r="I321" s="189"/>
      <c r="J321" s="72"/>
      <c r="K321" s="72"/>
      <c r="L321" s="70"/>
      <c r="M321" s="233"/>
      <c r="N321" s="45"/>
      <c r="O321" s="45"/>
      <c r="P321" s="45"/>
      <c r="Q321" s="45"/>
      <c r="R321" s="45"/>
      <c r="S321" s="45"/>
      <c r="T321" s="93"/>
      <c r="AT321" s="22" t="s">
        <v>149</v>
      </c>
      <c r="AU321" s="22" t="s">
        <v>85</v>
      </c>
    </row>
    <row r="322" s="11" customFormat="1">
      <c r="B322" s="234"/>
      <c r="C322" s="235"/>
      <c r="D322" s="231" t="s">
        <v>167</v>
      </c>
      <c r="E322" s="236" t="s">
        <v>23</v>
      </c>
      <c r="F322" s="237" t="s">
        <v>558</v>
      </c>
      <c r="G322" s="235"/>
      <c r="H322" s="238">
        <v>61.079999999999998</v>
      </c>
      <c r="I322" s="239"/>
      <c r="J322" s="235"/>
      <c r="K322" s="235"/>
      <c r="L322" s="240"/>
      <c r="M322" s="241"/>
      <c r="N322" s="242"/>
      <c r="O322" s="242"/>
      <c r="P322" s="242"/>
      <c r="Q322" s="242"/>
      <c r="R322" s="242"/>
      <c r="S322" s="242"/>
      <c r="T322" s="243"/>
      <c r="AT322" s="244" t="s">
        <v>167</v>
      </c>
      <c r="AU322" s="244" t="s">
        <v>85</v>
      </c>
      <c r="AV322" s="11" t="s">
        <v>85</v>
      </c>
      <c r="AW322" s="11" t="s">
        <v>38</v>
      </c>
      <c r="AX322" s="11" t="s">
        <v>75</v>
      </c>
      <c r="AY322" s="244" t="s">
        <v>140</v>
      </c>
    </row>
    <row r="323" s="12" customFormat="1">
      <c r="B323" s="245"/>
      <c r="C323" s="246"/>
      <c r="D323" s="231" t="s">
        <v>167</v>
      </c>
      <c r="E323" s="247" t="s">
        <v>23</v>
      </c>
      <c r="F323" s="248" t="s">
        <v>169</v>
      </c>
      <c r="G323" s="246"/>
      <c r="H323" s="249">
        <v>61.079999999999998</v>
      </c>
      <c r="I323" s="250"/>
      <c r="J323" s="246"/>
      <c r="K323" s="246"/>
      <c r="L323" s="251"/>
      <c r="M323" s="252"/>
      <c r="N323" s="253"/>
      <c r="O323" s="253"/>
      <c r="P323" s="253"/>
      <c r="Q323" s="253"/>
      <c r="R323" s="253"/>
      <c r="S323" s="253"/>
      <c r="T323" s="254"/>
      <c r="AT323" s="255" t="s">
        <v>167</v>
      </c>
      <c r="AU323" s="255" t="s">
        <v>85</v>
      </c>
      <c r="AV323" s="12" t="s">
        <v>147</v>
      </c>
      <c r="AW323" s="12" t="s">
        <v>38</v>
      </c>
      <c r="AX323" s="12" t="s">
        <v>83</v>
      </c>
      <c r="AY323" s="255" t="s">
        <v>140</v>
      </c>
    </row>
    <row r="324" s="1" customFormat="1" ht="25.5" customHeight="1">
      <c r="B324" s="44"/>
      <c r="C324" s="219" t="s">
        <v>559</v>
      </c>
      <c r="D324" s="219" t="s">
        <v>142</v>
      </c>
      <c r="E324" s="220" t="s">
        <v>560</v>
      </c>
      <c r="F324" s="221" t="s">
        <v>561</v>
      </c>
      <c r="G324" s="222" t="s">
        <v>361</v>
      </c>
      <c r="H324" s="223">
        <v>20.600000000000001</v>
      </c>
      <c r="I324" s="224"/>
      <c r="J324" s="225">
        <f>ROUND(I324*H324,2)</f>
        <v>0</v>
      </c>
      <c r="K324" s="221" t="s">
        <v>146</v>
      </c>
      <c r="L324" s="70"/>
      <c r="M324" s="226" t="s">
        <v>23</v>
      </c>
      <c r="N324" s="227" t="s">
        <v>46</v>
      </c>
      <c r="O324" s="45"/>
      <c r="P324" s="228">
        <f>O324*H324</f>
        <v>0</v>
      </c>
      <c r="Q324" s="228">
        <v>0.00027999999999999998</v>
      </c>
      <c r="R324" s="228">
        <f>Q324*H324</f>
        <v>0.0057679999999999997</v>
      </c>
      <c r="S324" s="228">
        <v>0</v>
      </c>
      <c r="T324" s="229">
        <f>S324*H324</f>
        <v>0</v>
      </c>
      <c r="AR324" s="22" t="s">
        <v>230</v>
      </c>
      <c r="AT324" s="22" t="s">
        <v>142</v>
      </c>
      <c r="AU324" s="22" t="s">
        <v>85</v>
      </c>
      <c r="AY324" s="22" t="s">
        <v>140</v>
      </c>
      <c r="BE324" s="230">
        <f>IF(N324="základní",J324,0)</f>
        <v>0</v>
      </c>
      <c r="BF324" s="230">
        <f>IF(N324="snížená",J324,0)</f>
        <v>0</v>
      </c>
      <c r="BG324" s="230">
        <f>IF(N324="zákl. přenesená",J324,0)</f>
        <v>0</v>
      </c>
      <c r="BH324" s="230">
        <f>IF(N324="sníž. přenesená",J324,0)</f>
        <v>0</v>
      </c>
      <c r="BI324" s="230">
        <f>IF(N324="nulová",J324,0)</f>
        <v>0</v>
      </c>
      <c r="BJ324" s="22" t="s">
        <v>83</v>
      </c>
      <c r="BK324" s="230">
        <f>ROUND(I324*H324,2)</f>
        <v>0</v>
      </c>
      <c r="BL324" s="22" t="s">
        <v>230</v>
      </c>
      <c r="BM324" s="22" t="s">
        <v>562</v>
      </c>
    </row>
    <row r="325" s="1" customFormat="1">
      <c r="B325" s="44"/>
      <c r="C325" s="72"/>
      <c r="D325" s="231" t="s">
        <v>149</v>
      </c>
      <c r="E325" s="72"/>
      <c r="F325" s="232" t="s">
        <v>557</v>
      </c>
      <c r="G325" s="72"/>
      <c r="H325" s="72"/>
      <c r="I325" s="189"/>
      <c r="J325" s="72"/>
      <c r="K325" s="72"/>
      <c r="L325" s="70"/>
      <c r="M325" s="233"/>
      <c r="N325" s="45"/>
      <c r="O325" s="45"/>
      <c r="P325" s="45"/>
      <c r="Q325" s="45"/>
      <c r="R325" s="45"/>
      <c r="S325" s="45"/>
      <c r="T325" s="93"/>
      <c r="AT325" s="22" t="s">
        <v>149</v>
      </c>
      <c r="AU325" s="22" t="s">
        <v>85</v>
      </c>
    </row>
    <row r="326" s="11" customFormat="1">
      <c r="B326" s="234"/>
      <c r="C326" s="235"/>
      <c r="D326" s="231" t="s">
        <v>167</v>
      </c>
      <c r="E326" s="236" t="s">
        <v>23</v>
      </c>
      <c r="F326" s="237" t="s">
        <v>563</v>
      </c>
      <c r="G326" s="235"/>
      <c r="H326" s="238">
        <v>20.600000000000001</v>
      </c>
      <c r="I326" s="239"/>
      <c r="J326" s="235"/>
      <c r="K326" s="235"/>
      <c r="L326" s="240"/>
      <c r="M326" s="241"/>
      <c r="N326" s="242"/>
      <c r="O326" s="242"/>
      <c r="P326" s="242"/>
      <c r="Q326" s="242"/>
      <c r="R326" s="242"/>
      <c r="S326" s="242"/>
      <c r="T326" s="243"/>
      <c r="AT326" s="244" t="s">
        <v>167</v>
      </c>
      <c r="AU326" s="244" t="s">
        <v>85</v>
      </c>
      <c r="AV326" s="11" t="s">
        <v>85</v>
      </c>
      <c r="AW326" s="11" t="s">
        <v>38</v>
      </c>
      <c r="AX326" s="11" t="s">
        <v>75</v>
      </c>
      <c r="AY326" s="244" t="s">
        <v>140</v>
      </c>
    </row>
    <row r="327" s="12" customFormat="1">
      <c r="B327" s="245"/>
      <c r="C327" s="246"/>
      <c r="D327" s="231" t="s">
        <v>167</v>
      </c>
      <c r="E327" s="247" t="s">
        <v>23</v>
      </c>
      <c r="F327" s="248" t="s">
        <v>169</v>
      </c>
      <c r="G327" s="246"/>
      <c r="H327" s="249">
        <v>20.600000000000001</v>
      </c>
      <c r="I327" s="250"/>
      <c r="J327" s="246"/>
      <c r="K327" s="246"/>
      <c r="L327" s="251"/>
      <c r="M327" s="252"/>
      <c r="N327" s="253"/>
      <c r="O327" s="253"/>
      <c r="P327" s="253"/>
      <c r="Q327" s="253"/>
      <c r="R327" s="253"/>
      <c r="S327" s="253"/>
      <c r="T327" s="254"/>
      <c r="AT327" s="255" t="s">
        <v>167</v>
      </c>
      <c r="AU327" s="255" t="s">
        <v>85</v>
      </c>
      <c r="AV327" s="12" t="s">
        <v>147</v>
      </c>
      <c r="AW327" s="12" t="s">
        <v>38</v>
      </c>
      <c r="AX327" s="12" t="s">
        <v>83</v>
      </c>
      <c r="AY327" s="255" t="s">
        <v>140</v>
      </c>
    </row>
    <row r="328" s="1" customFormat="1" ht="25.5" customHeight="1">
      <c r="B328" s="44"/>
      <c r="C328" s="219" t="s">
        <v>564</v>
      </c>
      <c r="D328" s="219" t="s">
        <v>142</v>
      </c>
      <c r="E328" s="220" t="s">
        <v>565</v>
      </c>
      <c r="F328" s="221" t="s">
        <v>566</v>
      </c>
      <c r="G328" s="222" t="s">
        <v>164</v>
      </c>
      <c r="H328" s="223">
        <v>24.600000000000001</v>
      </c>
      <c r="I328" s="224"/>
      <c r="J328" s="225">
        <f>ROUND(I328*H328,2)</f>
        <v>0</v>
      </c>
      <c r="K328" s="221" t="s">
        <v>146</v>
      </c>
      <c r="L328" s="70"/>
      <c r="M328" s="226" t="s">
        <v>23</v>
      </c>
      <c r="N328" s="227" t="s">
        <v>46</v>
      </c>
      <c r="O328" s="45"/>
      <c r="P328" s="228">
        <f>O328*H328</f>
        <v>0</v>
      </c>
      <c r="Q328" s="228">
        <v>0</v>
      </c>
      <c r="R328" s="228">
        <f>Q328*H328</f>
        <v>0</v>
      </c>
      <c r="S328" s="228">
        <v>0</v>
      </c>
      <c r="T328" s="229">
        <f>S328*H328</f>
        <v>0</v>
      </c>
      <c r="AR328" s="22" t="s">
        <v>230</v>
      </c>
      <c r="AT328" s="22" t="s">
        <v>142</v>
      </c>
      <c r="AU328" s="22" t="s">
        <v>85</v>
      </c>
      <c r="AY328" s="22" t="s">
        <v>140</v>
      </c>
      <c r="BE328" s="230">
        <f>IF(N328="základní",J328,0)</f>
        <v>0</v>
      </c>
      <c r="BF328" s="230">
        <f>IF(N328="snížená",J328,0)</f>
        <v>0</v>
      </c>
      <c r="BG328" s="230">
        <f>IF(N328="zákl. přenesená",J328,0)</f>
        <v>0</v>
      </c>
      <c r="BH328" s="230">
        <f>IF(N328="sníž. přenesená",J328,0)</f>
        <v>0</v>
      </c>
      <c r="BI328" s="230">
        <f>IF(N328="nulová",J328,0)</f>
        <v>0</v>
      </c>
      <c r="BJ328" s="22" t="s">
        <v>83</v>
      </c>
      <c r="BK328" s="230">
        <f>ROUND(I328*H328,2)</f>
        <v>0</v>
      </c>
      <c r="BL328" s="22" t="s">
        <v>230</v>
      </c>
      <c r="BM328" s="22" t="s">
        <v>567</v>
      </c>
    </row>
    <row r="329" s="1" customFormat="1">
      <c r="B329" s="44"/>
      <c r="C329" s="72"/>
      <c r="D329" s="231" t="s">
        <v>149</v>
      </c>
      <c r="E329" s="72"/>
      <c r="F329" s="232" t="s">
        <v>568</v>
      </c>
      <c r="G329" s="72"/>
      <c r="H329" s="72"/>
      <c r="I329" s="189"/>
      <c r="J329" s="72"/>
      <c r="K329" s="72"/>
      <c r="L329" s="70"/>
      <c r="M329" s="233"/>
      <c r="N329" s="45"/>
      <c r="O329" s="45"/>
      <c r="P329" s="45"/>
      <c r="Q329" s="45"/>
      <c r="R329" s="45"/>
      <c r="S329" s="45"/>
      <c r="T329" s="93"/>
      <c r="AT329" s="22" t="s">
        <v>149</v>
      </c>
      <c r="AU329" s="22" t="s">
        <v>85</v>
      </c>
    </row>
    <row r="330" s="11" customFormat="1">
      <c r="B330" s="234"/>
      <c r="C330" s="235"/>
      <c r="D330" s="231" t="s">
        <v>167</v>
      </c>
      <c r="E330" s="236" t="s">
        <v>23</v>
      </c>
      <c r="F330" s="237" t="s">
        <v>569</v>
      </c>
      <c r="G330" s="235"/>
      <c r="H330" s="238">
        <v>24.600000000000001</v>
      </c>
      <c r="I330" s="239"/>
      <c r="J330" s="235"/>
      <c r="K330" s="235"/>
      <c r="L330" s="240"/>
      <c r="M330" s="241"/>
      <c r="N330" s="242"/>
      <c r="O330" s="242"/>
      <c r="P330" s="242"/>
      <c r="Q330" s="242"/>
      <c r="R330" s="242"/>
      <c r="S330" s="242"/>
      <c r="T330" s="243"/>
      <c r="AT330" s="244" t="s">
        <v>167</v>
      </c>
      <c r="AU330" s="244" t="s">
        <v>85</v>
      </c>
      <c r="AV330" s="11" t="s">
        <v>85</v>
      </c>
      <c r="AW330" s="11" t="s">
        <v>38</v>
      </c>
      <c r="AX330" s="11" t="s">
        <v>75</v>
      </c>
      <c r="AY330" s="244" t="s">
        <v>140</v>
      </c>
    </row>
    <row r="331" s="12" customFormat="1">
      <c r="B331" s="245"/>
      <c r="C331" s="246"/>
      <c r="D331" s="231" t="s">
        <v>167</v>
      </c>
      <c r="E331" s="247" t="s">
        <v>23</v>
      </c>
      <c r="F331" s="248" t="s">
        <v>169</v>
      </c>
      <c r="G331" s="246"/>
      <c r="H331" s="249">
        <v>24.600000000000001</v>
      </c>
      <c r="I331" s="250"/>
      <c r="J331" s="246"/>
      <c r="K331" s="246"/>
      <c r="L331" s="251"/>
      <c r="M331" s="252"/>
      <c r="N331" s="253"/>
      <c r="O331" s="253"/>
      <c r="P331" s="253"/>
      <c r="Q331" s="253"/>
      <c r="R331" s="253"/>
      <c r="S331" s="253"/>
      <c r="T331" s="254"/>
      <c r="AT331" s="255" t="s">
        <v>167</v>
      </c>
      <c r="AU331" s="255" t="s">
        <v>85</v>
      </c>
      <c r="AV331" s="12" t="s">
        <v>147</v>
      </c>
      <c r="AW331" s="12" t="s">
        <v>38</v>
      </c>
      <c r="AX331" s="12" t="s">
        <v>83</v>
      </c>
      <c r="AY331" s="255" t="s">
        <v>140</v>
      </c>
    </row>
    <row r="332" s="1" customFormat="1" ht="25.5" customHeight="1">
      <c r="B332" s="44"/>
      <c r="C332" s="256" t="s">
        <v>570</v>
      </c>
      <c r="D332" s="256" t="s">
        <v>231</v>
      </c>
      <c r="E332" s="257" t="s">
        <v>571</v>
      </c>
      <c r="F332" s="258" t="s">
        <v>572</v>
      </c>
      <c r="G332" s="259" t="s">
        <v>216</v>
      </c>
      <c r="H332" s="260">
        <v>0.0089999999999999993</v>
      </c>
      <c r="I332" s="261"/>
      <c r="J332" s="262">
        <f>ROUND(I332*H332,2)</f>
        <v>0</v>
      </c>
      <c r="K332" s="258" t="s">
        <v>146</v>
      </c>
      <c r="L332" s="263"/>
      <c r="M332" s="264" t="s">
        <v>23</v>
      </c>
      <c r="N332" s="265" t="s">
        <v>46</v>
      </c>
      <c r="O332" s="45"/>
      <c r="P332" s="228">
        <f>O332*H332</f>
        <v>0</v>
      </c>
      <c r="Q332" s="228">
        <v>1</v>
      </c>
      <c r="R332" s="228">
        <f>Q332*H332</f>
        <v>0.0089999999999999993</v>
      </c>
      <c r="S332" s="228">
        <v>0</v>
      </c>
      <c r="T332" s="229">
        <f>S332*H332</f>
        <v>0</v>
      </c>
      <c r="AR332" s="22" t="s">
        <v>314</v>
      </c>
      <c r="AT332" s="22" t="s">
        <v>231</v>
      </c>
      <c r="AU332" s="22" t="s">
        <v>85</v>
      </c>
      <c r="AY332" s="22" t="s">
        <v>140</v>
      </c>
      <c r="BE332" s="230">
        <f>IF(N332="základní",J332,0)</f>
        <v>0</v>
      </c>
      <c r="BF332" s="230">
        <f>IF(N332="snížená",J332,0)</f>
        <v>0</v>
      </c>
      <c r="BG332" s="230">
        <f>IF(N332="zákl. přenesená",J332,0)</f>
        <v>0</v>
      </c>
      <c r="BH332" s="230">
        <f>IF(N332="sníž. přenesená",J332,0)</f>
        <v>0</v>
      </c>
      <c r="BI332" s="230">
        <f>IF(N332="nulová",J332,0)</f>
        <v>0</v>
      </c>
      <c r="BJ332" s="22" t="s">
        <v>83</v>
      </c>
      <c r="BK332" s="230">
        <f>ROUND(I332*H332,2)</f>
        <v>0</v>
      </c>
      <c r="BL332" s="22" t="s">
        <v>230</v>
      </c>
      <c r="BM332" s="22" t="s">
        <v>573</v>
      </c>
    </row>
    <row r="333" s="11" customFormat="1">
      <c r="B333" s="234"/>
      <c r="C333" s="235"/>
      <c r="D333" s="231" t="s">
        <v>167</v>
      </c>
      <c r="E333" s="235"/>
      <c r="F333" s="237" t="s">
        <v>574</v>
      </c>
      <c r="G333" s="235"/>
      <c r="H333" s="238">
        <v>0.0089999999999999993</v>
      </c>
      <c r="I333" s="239"/>
      <c r="J333" s="235"/>
      <c r="K333" s="235"/>
      <c r="L333" s="240"/>
      <c r="M333" s="241"/>
      <c r="N333" s="242"/>
      <c r="O333" s="242"/>
      <c r="P333" s="242"/>
      <c r="Q333" s="242"/>
      <c r="R333" s="242"/>
      <c r="S333" s="242"/>
      <c r="T333" s="243"/>
      <c r="AT333" s="244" t="s">
        <v>167</v>
      </c>
      <c r="AU333" s="244" t="s">
        <v>85</v>
      </c>
      <c r="AV333" s="11" t="s">
        <v>85</v>
      </c>
      <c r="AW333" s="11" t="s">
        <v>6</v>
      </c>
      <c r="AX333" s="11" t="s">
        <v>83</v>
      </c>
      <c r="AY333" s="244" t="s">
        <v>140</v>
      </c>
    </row>
    <row r="334" s="1" customFormat="1" ht="25.5" customHeight="1">
      <c r="B334" s="44"/>
      <c r="C334" s="219" t="s">
        <v>575</v>
      </c>
      <c r="D334" s="219" t="s">
        <v>142</v>
      </c>
      <c r="E334" s="220" t="s">
        <v>576</v>
      </c>
      <c r="F334" s="221" t="s">
        <v>577</v>
      </c>
      <c r="G334" s="222" t="s">
        <v>164</v>
      </c>
      <c r="H334" s="223">
        <v>36.479999999999997</v>
      </c>
      <c r="I334" s="224"/>
      <c r="J334" s="225">
        <f>ROUND(I334*H334,2)</f>
        <v>0</v>
      </c>
      <c r="K334" s="221" t="s">
        <v>146</v>
      </c>
      <c r="L334" s="70"/>
      <c r="M334" s="226" t="s">
        <v>23</v>
      </c>
      <c r="N334" s="227" t="s">
        <v>46</v>
      </c>
      <c r="O334" s="45"/>
      <c r="P334" s="228">
        <f>O334*H334</f>
        <v>0</v>
      </c>
      <c r="Q334" s="228">
        <v>0</v>
      </c>
      <c r="R334" s="228">
        <f>Q334*H334</f>
        <v>0</v>
      </c>
      <c r="S334" s="228">
        <v>0</v>
      </c>
      <c r="T334" s="229">
        <f>S334*H334</f>
        <v>0</v>
      </c>
      <c r="AR334" s="22" t="s">
        <v>230</v>
      </c>
      <c r="AT334" s="22" t="s">
        <v>142</v>
      </c>
      <c r="AU334" s="22" t="s">
        <v>85</v>
      </c>
      <c r="AY334" s="22" t="s">
        <v>140</v>
      </c>
      <c r="BE334" s="230">
        <f>IF(N334="základní",J334,0)</f>
        <v>0</v>
      </c>
      <c r="BF334" s="230">
        <f>IF(N334="snížená",J334,0)</f>
        <v>0</v>
      </c>
      <c r="BG334" s="230">
        <f>IF(N334="zákl. přenesená",J334,0)</f>
        <v>0</v>
      </c>
      <c r="BH334" s="230">
        <f>IF(N334="sníž. přenesená",J334,0)</f>
        <v>0</v>
      </c>
      <c r="BI334" s="230">
        <f>IF(N334="nulová",J334,0)</f>
        <v>0</v>
      </c>
      <c r="BJ334" s="22" t="s">
        <v>83</v>
      </c>
      <c r="BK334" s="230">
        <f>ROUND(I334*H334,2)</f>
        <v>0</v>
      </c>
      <c r="BL334" s="22" t="s">
        <v>230</v>
      </c>
      <c r="BM334" s="22" t="s">
        <v>578</v>
      </c>
    </row>
    <row r="335" s="1" customFormat="1">
      <c r="B335" s="44"/>
      <c r="C335" s="72"/>
      <c r="D335" s="231" t="s">
        <v>149</v>
      </c>
      <c r="E335" s="72"/>
      <c r="F335" s="232" t="s">
        <v>568</v>
      </c>
      <c r="G335" s="72"/>
      <c r="H335" s="72"/>
      <c r="I335" s="189"/>
      <c r="J335" s="72"/>
      <c r="K335" s="72"/>
      <c r="L335" s="70"/>
      <c r="M335" s="233"/>
      <c r="N335" s="45"/>
      <c r="O335" s="45"/>
      <c r="P335" s="45"/>
      <c r="Q335" s="45"/>
      <c r="R335" s="45"/>
      <c r="S335" s="45"/>
      <c r="T335" s="93"/>
      <c r="AT335" s="22" t="s">
        <v>149</v>
      </c>
      <c r="AU335" s="22" t="s">
        <v>85</v>
      </c>
    </row>
    <row r="336" s="1" customFormat="1" ht="25.5" customHeight="1">
      <c r="B336" s="44"/>
      <c r="C336" s="256" t="s">
        <v>579</v>
      </c>
      <c r="D336" s="256" t="s">
        <v>231</v>
      </c>
      <c r="E336" s="257" t="s">
        <v>571</v>
      </c>
      <c r="F336" s="258" t="s">
        <v>572</v>
      </c>
      <c r="G336" s="259" t="s">
        <v>216</v>
      </c>
      <c r="H336" s="260">
        <v>0.012999999999999999</v>
      </c>
      <c r="I336" s="261"/>
      <c r="J336" s="262">
        <f>ROUND(I336*H336,2)</f>
        <v>0</v>
      </c>
      <c r="K336" s="258" t="s">
        <v>146</v>
      </c>
      <c r="L336" s="263"/>
      <c r="M336" s="264" t="s">
        <v>23</v>
      </c>
      <c r="N336" s="265" t="s">
        <v>46</v>
      </c>
      <c r="O336" s="45"/>
      <c r="P336" s="228">
        <f>O336*H336</f>
        <v>0</v>
      </c>
      <c r="Q336" s="228">
        <v>1</v>
      </c>
      <c r="R336" s="228">
        <f>Q336*H336</f>
        <v>0.012999999999999999</v>
      </c>
      <c r="S336" s="228">
        <v>0</v>
      </c>
      <c r="T336" s="229">
        <f>S336*H336</f>
        <v>0</v>
      </c>
      <c r="AR336" s="22" t="s">
        <v>314</v>
      </c>
      <c r="AT336" s="22" t="s">
        <v>231</v>
      </c>
      <c r="AU336" s="22" t="s">
        <v>85</v>
      </c>
      <c r="AY336" s="22" t="s">
        <v>140</v>
      </c>
      <c r="BE336" s="230">
        <f>IF(N336="základní",J336,0)</f>
        <v>0</v>
      </c>
      <c r="BF336" s="230">
        <f>IF(N336="snížená",J336,0)</f>
        <v>0</v>
      </c>
      <c r="BG336" s="230">
        <f>IF(N336="zákl. přenesená",J336,0)</f>
        <v>0</v>
      </c>
      <c r="BH336" s="230">
        <f>IF(N336="sníž. přenesená",J336,0)</f>
        <v>0</v>
      </c>
      <c r="BI336" s="230">
        <f>IF(N336="nulová",J336,0)</f>
        <v>0</v>
      </c>
      <c r="BJ336" s="22" t="s">
        <v>83</v>
      </c>
      <c r="BK336" s="230">
        <f>ROUND(I336*H336,2)</f>
        <v>0</v>
      </c>
      <c r="BL336" s="22" t="s">
        <v>230</v>
      </c>
      <c r="BM336" s="22" t="s">
        <v>580</v>
      </c>
    </row>
    <row r="337" s="11" customFormat="1">
      <c r="B337" s="234"/>
      <c r="C337" s="235"/>
      <c r="D337" s="231" t="s">
        <v>167</v>
      </c>
      <c r="E337" s="235"/>
      <c r="F337" s="237" t="s">
        <v>581</v>
      </c>
      <c r="G337" s="235"/>
      <c r="H337" s="238">
        <v>0.012999999999999999</v>
      </c>
      <c r="I337" s="239"/>
      <c r="J337" s="235"/>
      <c r="K337" s="235"/>
      <c r="L337" s="240"/>
      <c r="M337" s="241"/>
      <c r="N337" s="242"/>
      <c r="O337" s="242"/>
      <c r="P337" s="242"/>
      <c r="Q337" s="242"/>
      <c r="R337" s="242"/>
      <c r="S337" s="242"/>
      <c r="T337" s="243"/>
      <c r="AT337" s="244" t="s">
        <v>167</v>
      </c>
      <c r="AU337" s="244" t="s">
        <v>85</v>
      </c>
      <c r="AV337" s="11" t="s">
        <v>85</v>
      </c>
      <c r="AW337" s="11" t="s">
        <v>6</v>
      </c>
      <c r="AX337" s="11" t="s">
        <v>83</v>
      </c>
      <c r="AY337" s="244" t="s">
        <v>140</v>
      </c>
    </row>
    <row r="338" s="1" customFormat="1" ht="25.5" customHeight="1">
      <c r="B338" s="44"/>
      <c r="C338" s="219" t="s">
        <v>582</v>
      </c>
      <c r="D338" s="219" t="s">
        <v>142</v>
      </c>
      <c r="E338" s="220" t="s">
        <v>583</v>
      </c>
      <c r="F338" s="221" t="s">
        <v>584</v>
      </c>
      <c r="G338" s="222" t="s">
        <v>164</v>
      </c>
      <c r="H338" s="223">
        <v>24.600000000000001</v>
      </c>
      <c r="I338" s="224"/>
      <c r="J338" s="225">
        <f>ROUND(I338*H338,2)</f>
        <v>0</v>
      </c>
      <c r="K338" s="221" t="s">
        <v>146</v>
      </c>
      <c r="L338" s="70"/>
      <c r="M338" s="226" t="s">
        <v>23</v>
      </c>
      <c r="N338" s="227" t="s">
        <v>46</v>
      </c>
      <c r="O338" s="45"/>
      <c r="P338" s="228">
        <f>O338*H338</f>
        <v>0</v>
      </c>
      <c r="Q338" s="228">
        <v>0.0045799999999999999</v>
      </c>
      <c r="R338" s="228">
        <f>Q338*H338</f>
        <v>0.112668</v>
      </c>
      <c r="S338" s="228">
        <v>0</v>
      </c>
      <c r="T338" s="229">
        <f>S338*H338</f>
        <v>0</v>
      </c>
      <c r="AR338" s="22" t="s">
        <v>230</v>
      </c>
      <c r="AT338" s="22" t="s">
        <v>142</v>
      </c>
      <c r="AU338" s="22" t="s">
        <v>85</v>
      </c>
      <c r="AY338" s="22" t="s">
        <v>140</v>
      </c>
      <c r="BE338" s="230">
        <f>IF(N338="základní",J338,0)</f>
        <v>0</v>
      </c>
      <c r="BF338" s="230">
        <f>IF(N338="snížená",J338,0)</f>
        <v>0</v>
      </c>
      <c r="BG338" s="230">
        <f>IF(N338="zákl. přenesená",J338,0)</f>
        <v>0</v>
      </c>
      <c r="BH338" s="230">
        <f>IF(N338="sníž. přenesená",J338,0)</f>
        <v>0</v>
      </c>
      <c r="BI338" s="230">
        <f>IF(N338="nulová",J338,0)</f>
        <v>0</v>
      </c>
      <c r="BJ338" s="22" t="s">
        <v>83</v>
      </c>
      <c r="BK338" s="230">
        <f>ROUND(I338*H338,2)</f>
        <v>0</v>
      </c>
      <c r="BL338" s="22" t="s">
        <v>230</v>
      </c>
      <c r="BM338" s="22" t="s">
        <v>585</v>
      </c>
    </row>
    <row r="339" s="11" customFormat="1">
      <c r="B339" s="234"/>
      <c r="C339" s="235"/>
      <c r="D339" s="231" t="s">
        <v>167</v>
      </c>
      <c r="E339" s="236" t="s">
        <v>23</v>
      </c>
      <c r="F339" s="237" t="s">
        <v>569</v>
      </c>
      <c r="G339" s="235"/>
      <c r="H339" s="238">
        <v>24.600000000000001</v>
      </c>
      <c r="I339" s="239"/>
      <c r="J339" s="235"/>
      <c r="K339" s="235"/>
      <c r="L339" s="240"/>
      <c r="M339" s="241"/>
      <c r="N339" s="242"/>
      <c r="O339" s="242"/>
      <c r="P339" s="242"/>
      <c r="Q339" s="242"/>
      <c r="R339" s="242"/>
      <c r="S339" s="242"/>
      <c r="T339" s="243"/>
      <c r="AT339" s="244" t="s">
        <v>167</v>
      </c>
      <c r="AU339" s="244" t="s">
        <v>85</v>
      </c>
      <c r="AV339" s="11" t="s">
        <v>85</v>
      </c>
      <c r="AW339" s="11" t="s">
        <v>38</v>
      </c>
      <c r="AX339" s="11" t="s">
        <v>75</v>
      </c>
      <c r="AY339" s="244" t="s">
        <v>140</v>
      </c>
    </row>
    <row r="340" s="12" customFormat="1">
      <c r="B340" s="245"/>
      <c r="C340" s="246"/>
      <c r="D340" s="231" t="s">
        <v>167</v>
      </c>
      <c r="E340" s="247" t="s">
        <v>23</v>
      </c>
      <c r="F340" s="248" t="s">
        <v>169</v>
      </c>
      <c r="G340" s="246"/>
      <c r="H340" s="249">
        <v>24.600000000000001</v>
      </c>
      <c r="I340" s="250"/>
      <c r="J340" s="246"/>
      <c r="K340" s="246"/>
      <c r="L340" s="251"/>
      <c r="M340" s="252"/>
      <c r="N340" s="253"/>
      <c r="O340" s="253"/>
      <c r="P340" s="253"/>
      <c r="Q340" s="253"/>
      <c r="R340" s="253"/>
      <c r="S340" s="253"/>
      <c r="T340" s="254"/>
      <c r="AT340" s="255" t="s">
        <v>167</v>
      </c>
      <c r="AU340" s="255" t="s">
        <v>85</v>
      </c>
      <c r="AV340" s="12" t="s">
        <v>147</v>
      </c>
      <c r="AW340" s="12" t="s">
        <v>38</v>
      </c>
      <c r="AX340" s="12" t="s">
        <v>83</v>
      </c>
      <c r="AY340" s="255" t="s">
        <v>140</v>
      </c>
    </row>
    <row r="341" s="1" customFormat="1" ht="25.5" customHeight="1">
      <c r="B341" s="44"/>
      <c r="C341" s="219" t="s">
        <v>586</v>
      </c>
      <c r="D341" s="219" t="s">
        <v>142</v>
      </c>
      <c r="E341" s="220" t="s">
        <v>587</v>
      </c>
      <c r="F341" s="221" t="s">
        <v>588</v>
      </c>
      <c r="G341" s="222" t="s">
        <v>164</v>
      </c>
      <c r="H341" s="223">
        <v>36.479999999999997</v>
      </c>
      <c r="I341" s="224"/>
      <c r="J341" s="225">
        <f>ROUND(I341*H341,2)</f>
        <v>0</v>
      </c>
      <c r="K341" s="221" t="s">
        <v>146</v>
      </c>
      <c r="L341" s="70"/>
      <c r="M341" s="226" t="s">
        <v>23</v>
      </c>
      <c r="N341" s="227" t="s">
        <v>46</v>
      </c>
      <c r="O341" s="45"/>
      <c r="P341" s="228">
        <f>O341*H341</f>
        <v>0</v>
      </c>
      <c r="Q341" s="228">
        <v>0.0045799999999999999</v>
      </c>
      <c r="R341" s="228">
        <f>Q341*H341</f>
        <v>0.16707839999999999</v>
      </c>
      <c r="S341" s="228">
        <v>0</v>
      </c>
      <c r="T341" s="229">
        <f>S341*H341</f>
        <v>0</v>
      </c>
      <c r="AR341" s="22" t="s">
        <v>230</v>
      </c>
      <c r="AT341" s="22" t="s">
        <v>142</v>
      </c>
      <c r="AU341" s="22" t="s">
        <v>85</v>
      </c>
      <c r="AY341" s="22" t="s">
        <v>140</v>
      </c>
      <c r="BE341" s="230">
        <f>IF(N341="základní",J341,0)</f>
        <v>0</v>
      </c>
      <c r="BF341" s="230">
        <f>IF(N341="snížená",J341,0)</f>
        <v>0</v>
      </c>
      <c r="BG341" s="230">
        <f>IF(N341="zákl. přenesená",J341,0)</f>
        <v>0</v>
      </c>
      <c r="BH341" s="230">
        <f>IF(N341="sníž. přenesená",J341,0)</f>
        <v>0</v>
      </c>
      <c r="BI341" s="230">
        <f>IF(N341="nulová",J341,0)</f>
        <v>0</v>
      </c>
      <c r="BJ341" s="22" t="s">
        <v>83</v>
      </c>
      <c r="BK341" s="230">
        <f>ROUND(I341*H341,2)</f>
        <v>0</v>
      </c>
      <c r="BL341" s="22" t="s">
        <v>230</v>
      </c>
      <c r="BM341" s="22" t="s">
        <v>589</v>
      </c>
    </row>
    <row r="342" s="11" customFormat="1">
      <c r="B342" s="234"/>
      <c r="C342" s="235"/>
      <c r="D342" s="231" t="s">
        <v>167</v>
      </c>
      <c r="E342" s="236" t="s">
        <v>23</v>
      </c>
      <c r="F342" s="237" t="s">
        <v>590</v>
      </c>
      <c r="G342" s="235"/>
      <c r="H342" s="238">
        <v>36.479999999999997</v>
      </c>
      <c r="I342" s="239"/>
      <c r="J342" s="235"/>
      <c r="K342" s="235"/>
      <c r="L342" s="240"/>
      <c r="M342" s="241"/>
      <c r="N342" s="242"/>
      <c r="O342" s="242"/>
      <c r="P342" s="242"/>
      <c r="Q342" s="242"/>
      <c r="R342" s="242"/>
      <c r="S342" s="242"/>
      <c r="T342" s="243"/>
      <c r="AT342" s="244" t="s">
        <v>167</v>
      </c>
      <c r="AU342" s="244" t="s">
        <v>85</v>
      </c>
      <c r="AV342" s="11" t="s">
        <v>85</v>
      </c>
      <c r="AW342" s="11" t="s">
        <v>38</v>
      </c>
      <c r="AX342" s="11" t="s">
        <v>75</v>
      </c>
      <c r="AY342" s="244" t="s">
        <v>140</v>
      </c>
    </row>
    <row r="343" s="12" customFormat="1">
      <c r="B343" s="245"/>
      <c r="C343" s="246"/>
      <c r="D343" s="231" t="s">
        <v>167</v>
      </c>
      <c r="E343" s="247" t="s">
        <v>23</v>
      </c>
      <c r="F343" s="248" t="s">
        <v>169</v>
      </c>
      <c r="G343" s="246"/>
      <c r="H343" s="249">
        <v>36.479999999999997</v>
      </c>
      <c r="I343" s="250"/>
      <c r="J343" s="246"/>
      <c r="K343" s="246"/>
      <c r="L343" s="251"/>
      <c r="M343" s="252"/>
      <c r="N343" s="253"/>
      <c r="O343" s="253"/>
      <c r="P343" s="253"/>
      <c r="Q343" s="253"/>
      <c r="R343" s="253"/>
      <c r="S343" s="253"/>
      <c r="T343" s="254"/>
      <c r="AT343" s="255" t="s">
        <v>167</v>
      </c>
      <c r="AU343" s="255" t="s">
        <v>85</v>
      </c>
      <c r="AV343" s="12" t="s">
        <v>147</v>
      </c>
      <c r="AW343" s="12" t="s">
        <v>38</v>
      </c>
      <c r="AX343" s="12" t="s">
        <v>83</v>
      </c>
      <c r="AY343" s="255" t="s">
        <v>140</v>
      </c>
    </row>
    <row r="344" s="1" customFormat="1" ht="38.25" customHeight="1">
      <c r="B344" s="44"/>
      <c r="C344" s="219" t="s">
        <v>591</v>
      </c>
      <c r="D344" s="219" t="s">
        <v>142</v>
      </c>
      <c r="E344" s="220" t="s">
        <v>592</v>
      </c>
      <c r="F344" s="221" t="s">
        <v>593</v>
      </c>
      <c r="G344" s="222" t="s">
        <v>216</v>
      </c>
      <c r="H344" s="223">
        <v>0.35899999999999999</v>
      </c>
      <c r="I344" s="224"/>
      <c r="J344" s="225">
        <f>ROUND(I344*H344,2)</f>
        <v>0</v>
      </c>
      <c r="K344" s="221" t="s">
        <v>146</v>
      </c>
      <c r="L344" s="70"/>
      <c r="M344" s="226" t="s">
        <v>23</v>
      </c>
      <c r="N344" s="227" t="s">
        <v>46</v>
      </c>
      <c r="O344" s="45"/>
      <c r="P344" s="228">
        <f>O344*H344</f>
        <v>0</v>
      </c>
      <c r="Q344" s="228">
        <v>0</v>
      </c>
      <c r="R344" s="228">
        <f>Q344*H344</f>
        <v>0</v>
      </c>
      <c r="S344" s="228">
        <v>0</v>
      </c>
      <c r="T344" s="229">
        <f>S344*H344</f>
        <v>0</v>
      </c>
      <c r="AR344" s="22" t="s">
        <v>230</v>
      </c>
      <c r="AT344" s="22" t="s">
        <v>142</v>
      </c>
      <c r="AU344" s="22" t="s">
        <v>85</v>
      </c>
      <c r="AY344" s="22" t="s">
        <v>140</v>
      </c>
      <c r="BE344" s="230">
        <f>IF(N344="základní",J344,0)</f>
        <v>0</v>
      </c>
      <c r="BF344" s="230">
        <f>IF(N344="snížená",J344,0)</f>
        <v>0</v>
      </c>
      <c r="BG344" s="230">
        <f>IF(N344="zákl. přenesená",J344,0)</f>
        <v>0</v>
      </c>
      <c r="BH344" s="230">
        <f>IF(N344="sníž. přenesená",J344,0)</f>
        <v>0</v>
      </c>
      <c r="BI344" s="230">
        <f>IF(N344="nulová",J344,0)</f>
        <v>0</v>
      </c>
      <c r="BJ344" s="22" t="s">
        <v>83</v>
      </c>
      <c r="BK344" s="230">
        <f>ROUND(I344*H344,2)</f>
        <v>0</v>
      </c>
      <c r="BL344" s="22" t="s">
        <v>230</v>
      </c>
      <c r="BM344" s="22" t="s">
        <v>594</v>
      </c>
    </row>
    <row r="345" s="1" customFormat="1">
      <c r="B345" s="44"/>
      <c r="C345" s="72"/>
      <c r="D345" s="231" t="s">
        <v>149</v>
      </c>
      <c r="E345" s="72"/>
      <c r="F345" s="232" t="s">
        <v>595</v>
      </c>
      <c r="G345" s="72"/>
      <c r="H345" s="72"/>
      <c r="I345" s="189"/>
      <c r="J345" s="72"/>
      <c r="K345" s="72"/>
      <c r="L345" s="70"/>
      <c r="M345" s="233"/>
      <c r="N345" s="45"/>
      <c r="O345" s="45"/>
      <c r="P345" s="45"/>
      <c r="Q345" s="45"/>
      <c r="R345" s="45"/>
      <c r="S345" s="45"/>
      <c r="T345" s="93"/>
      <c r="AT345" s="22" t="s">
        <v>149</v>
      </c>
      <c r="AU345" s="22" t="s">
        <v>85</v>
      </c>
    </row>
    <row r="346" s="10" customFormat="1" ht="29.88" customHeight="1">
      <c r="B346" s="203"/>
      <c r="C346" s="204"/>
      <c r="D346" s="205" t="s">
        <v>74</v>
      </c>
      <c r="E346" s="217" t="s">
        <v>596</v>
      </c>
      <c r="F346" s="217" t="s">
        <v>597</v>
      </c>
      <c r="G346" s="204"/>
      <c r="H346" s="204"/>
      <c r="I346" s="207"/>
      <c r="J346" s="218">
        <f>BK346</f>
        <v>0</v>
      </c>
      <c r="K346" s="204"/>
      <c r="L346" s="209"/>
      <c r="M346" s="210"/>
      <c r="N346" s="211"/>
      <c r="O346" s="211"/>
      <c r="P346" s="212">
        <f>SUM(P347:P353)</f>
        <v>0</v>
      </c>
      <c r="Q346" s="211"/>
      <c r="R346" s="212">
        <f>SUM(R347:R353)</f>
        <v>0.0036960000000000005</v>
      </c>
      <c r="S346" s="211"/>
      <c r="T346" s="213">
        <f>SUM(T347:T353)</f>
        <v>0</v>
      </c>
      <c r="AR346" s="214" t="s">
        <v>85</v>
      </c>
      <c r="AT346" s="215" t="s">
        <v>74</v>
      </c>
      <c r="AU346" s="215" t="s">
        <v>83</v>
      </c>
      <c r="AY346" s="214" t="s">
        <v>140</v>
      </c>
      <c r="BK346" s="216">
        <f>SUM(BK347:BK353)</f>
        <v>0</v>
      </c>
    </row>
    <row r="347" s="1" customFormat="1" ht="25.5" customHeight="1">
      <c r="B347" s="44"/>
      <c r="C347" s="219" t="s">
        <v>598</v>
      </c>
      <c r="D347" s="219" t="s">
        <v>142</v>
      </c>
      <c r="E347" s="220" t="s">
        <v>599</v>
      </c>
      <c r="F347" s="221" t="s">
        <v>600</v>
      </c>
      <c r="G347" s="222" t="s">
        <v>164</v>
      </c>
      <c r="H347" s="223">
        <v>6.5999999999999996</v>
      </c>
      <c r="I347" s="224"/>
      <c r="J347" s="225">
        <f>ROUND(I347*H347,2)</f>
        <v>0</v>
      </c>
      <c r="K347" s="221" t="s">
        <v>146</v>
      </c>
      <c r="L347" s="70"/>
      <c r="M347" s="226" t="s">
        <v>23</v>
      </c>
      <c r="N347" s="227" t="s">
        <v>46</v>
      </c>
      <c r="O347" s="45"/>
      <c r="P347" s="228">
        <f>O347*H347</f>
        <v>0</v>
      </c>
      <c r="Q347" s="228">
        <v>6.9999999999999994E-05</v>
      </c>
      <c r="R347" s="228">
        <f>Q347*H347</f>
        <v>0.00046199999999999995</v>
      </c>
      <c r="S347" s="228">
        <v>0</v>
      </c>
      <c r="T347" s="229">
        <f>S347*H347</f>
        <v>0</v>
      </c>
      <c r="AR347" s="22" t="s">
        <v>230</v>
      </c>
      <c r="AT347" s="22" t="s">
        <v>142</v>
      </c>
      <c r="AU347" s="22" t="s">
        <v>85</v>
      </c>
      <c r="AY347" s="22" t="s">
        <v>140</v>
      </c>
      <c r="BE347" s="230">
        <f>IF(N347="základní",J347,0)</f>
        <v>0</v>
      </c>
      <c r="BF347" s="230">
        <f>IF(N347="snížená",J347,0)</f>
        <v>0</v>
      </c>
      <c r="BG347" s="230">
        <f>IF(N347="zákl. přenesená",J347,0)</f>
        <v>0</v>
      </c>
      <c r="BH347" s="230">
        <f>IF(N347="sníž. přenesená",J347,0)</f>
        <v>0</v>
      </c>
      <c r="BI347" s="230">
        <f>IF(N347="nulová",J347,0)</f>
        <v>0</v>
      </c>
      <c r="BJ347" s="22" t="s">
        <v>83</v>
      </c>
      <c r="BK347" s="230">
        <f>ROUND(I347*H347,2)</f>
        <v>0</v>
      </c>
      <c r="BL347" s="22" t="s">
        <v>230</v>
      </c>
      <c r="BM347" s="22" t="s">
        <v>601</v>
      </c>
    </row>
    <row r="348" s="11" customFormat="1">
      <c r="B348" s="234"/>
      <c r="C348" s="235"/>
      <c r="D348" s="231" t="s">
        <v>167</v>
      </c>
      <c r="E348" s="236" t="s">
        <v>23</v>
      </c>
      <c r="F348" s="237" t="s">
        <v>602</v>
      </c>
      <c r="G348" s="235"/>
      <c r="H348" s="238">
        <v>6.5999999999999996</v>
      </c>
      <c r="I348" s="239"/>
      <c r="J348" s="235"/>
      <c r="K348" s="235"/>
      <c r="L348" s="240"/>
      <c r="M348" s="241"/>
      <c r="N348" s="242"/>
      <c r="O348" s="242"/>
      <c r="P348" s="242"/>
      <c r="Q348" s="242"/>
      <c r="R348" s="242"/>
      <c r="S348" s="242"/>
      <c r="T348" s="243"/>
      <c r="AT348" s="244" t="s">
        <v>167</v>
      </c>
      <c r="AU348" s="244" t="s">
        <v>85</v>
      </c>
      <c r="AV348" s="11" t="s">
        <v>85</v>
      </c>
      <c r="AW348" s="11" t="s">
        <v>38</v>
      </c>
      <c r="AX348" s="11" t="s">
        <v>75</v>
      </c>
      <c r="AY348" s="244" t="s">
        <v>140</v>
      </c>
    </row>
    <row r="349" s="12" customFormat="1">
      <c r="B349" s="245"/>
      <c r="C349" s="246"/>
      <c r="D349" s="231" t="s">
        <v>167</v>
      </c>
      <c r="E349" s="247" t="s">
        <v>23</v>
      </c>
      <c r="F349" s="248" t="s">
        <v>169</v>
      </c>
      <c r="G349" s="246"/>
      <c r="H349" s="249">
        <v>6.5999999999999996</v>
      </c>
      <c r="I349" s="250"/>
      <c r="J349" s="246"/>
      <c r="K349" s="246"/>
      <c r="L349" s="251"/>
      <c r="M349" s="252"/>
      <c r="N349" s="253"/>
      <c r="O349" s="253"/>
      <c r="P349" s="253"/>
      <c r="Q349" s="253"/>
      <c r="R349" s="253"/>
      <c r="S349" s="253"/>
      <c r="T349" s="254"/>
      <c r="AT349" s="255" t="s">
        <v>167</v>
      </c>
      <c r="AU349" s="255" t="s">
        <v>85</v>
      </c>
      <c r="AV349" s="12" t="s">
        <v>147</v>
      </c>
      <c r="AW349" s="12" t="s">
        <v>38</v>
      </c>
      <c r="AX349" s="12" t="s">
        <v>83</v>
      </c>
      <c r="AY349" s="255" t="s">
        <v>140</v>
      </c>
    </row>
    <row r="350" s="1" customFormat="1" ht="25.5" customHeight="1">
      <c r="B350" s="44"/>
      <c r="C350" s="219" t="s">
        <v>603</v>
      </c>
      <c r="D350" s="219" t="s">
        <v>142</v>
      </c>
      <c r="E350" s="220" t="s">
        <v>604</v>
      </c>
      <c r="F350" s="221" t="s">
        <v>605</v>
      </c>
      <c r="G350" s="222" t="s">
        <v>164</v>
      </c>
      <c r="H350" s="223">
        <v>6.5999999999999996</v>
      </c>
      <c r="I350" s="224"/>
      <c r="J350" s="225">
        <f>ROUND(I350*H350,2)</f>
        <v>0</v>
      </c>
      <c r="K350" s="221" t="s">
        <v>146</v>
      </c>
      <c r="L350" s="70"/>
      <c r="M350" s="226" t="s">
        <v>23</v>
      </c>
      <c r="N350" s="227" t="s">
        <v>46</v>
      </c>
      <c r="O350" s="45"/>
      <c r="P350" s="228">
        <f>O350*H350</f>
        <v>0</v>
      </c>
      <c r="Q350" s="228">
        <v>8.0000000000000007E-05</v>
      </c>
      <c r="R350" s="228">
        <f>Q350*H350</f>
        <v>0.00052800000000000004</v>
      </c>
      <c r="S350" s="228">
        <v>0</v>
      </c>
      <c r="T350" s="229">
        <f>S350*H350</f>
        <v>0</v>
      </c>
      <c r="AR350" s="22" t="s">
        <v>230</v>
      </c>
      <c r="AT350" s="22" t="s">
        <v>142</v>
      </c>
      <c r="AU350" s="22" t="s">
        <v>85</v>
      </c>
      <c r="AY350" s="22" t="s">
        <v>140</v>
      </c>
      <c r="BE350" s="230">
        <f>IF(N350="základní",J350,0)</f>
        <v>0</v>
      </c>
      <c r="BF350" s="230">
        <f>IF(N350="snížená",J350,0)</f>
        <v>0</v>
      </c>
      <c r="BG350" s="230">
        <f>IF(N350="zákl. přenesená",J350,0)</f>
        <v>0</v>
      </c>
      <c r="BH350" s="230">
        <f>IF(N350="sníž. přenesená",J350,0)</f>
        <v>0</v>
      </c>
      <c r="BI350" s="230">
        <f>IF(N350="nulová",J350,0)</f>
        <v>0</v>
      </c>
      <c r="BJ350" s="22" t="s">
        <v>83</v>
      </c>
      <c r="BK350" s="230">
        <f>ROUND(I350*H350,2)</f>
        <v>0</v>
      </c>
      <c r="BL350" s="22" t="s">
        <v>230</v>
      </c>
      <c r="BM350" s="22" t="s">
        <v>606</v>
      </c>
    </row>
    <row r="351" s="1" customFormat="1" ht="25.5" customHeight="1">
      <c r="B351" s="44"/>
      <c r="C351" s="219" t="s">
        <v>607</v>
      </c>
      <c r="D351" s="219" t="s">
        <v>142</v>
      </c>
      <c r="E351" s="220" t="s">
        <v>608</v>
      </c>
      <c r="F351" s="221" t="s">
        <v>609</v>
      </c>
      <c r="G351" s="222" t="s">
        <v>164</v>
      </c>
      <c r="H351" s="223">
        <v>6.5999999999999996</v>
      </c>
      <c r="I351" s="224"/>
      <c r="J351" s="225">
        <f>ROUND(I351*H351,2)</f>
        <v>0</v>
      </c>
      <c r="K351" s="221" t="s">
        <v>146</v>
      </c>
      <c r="L351" s="70"/>
      <c r="M351" s="226" t="s">
        <v>23</v>
      </c>
      <c r="N351" s="227" t="s">
        <v>46</v>
      </c>
      <c r="O351" s="45"/>
      <c r="P351" s="228">
        <f>O351*H351</f>
        <v>0</v>
      </c>
      <c r="Q351" s="228">
        <v>0.00017000000000000001</v>
      </c>
      <c r="R351" s="228">
        <f>Q351*H351</f>
        <v>0.001122</v>
      </c>
      <c r="S351" s="228">
        <v>0</v>
      </c>
      <c r="T351" s="229">
        <f>S351*H351</f>
        <v>0</v>
      </c>
      <c r="AR351" s="22" t="s">
        <v>230</v>
      </c>
      <c r="AT351" s="22" t="s">
        <v>142</v>
      </c>
      <c r="AU351" s="22" t="s">
        <v>85</v>
      </c>
      <c r="AY351" s="22" t="s">
        <v>140</v>
      </c>
      <c r="BE351" s="230">
        <f>IF(N351="základní",J351,0)</f>
        <v>0</v>
      </c>
      <c r="BF351" s="230">
        <f>IF(N351="snížená",J351,0)</f>
        <v>0</v>
      </c>
      <c r="BG351" s="230">
        <f>IF(N351="zákl. přenesená",J351,0)</f>
        <v>0</v>
      </c>
      <c r="BH351" s="230">
        <f>IF(N351="sníž. přenesená",J351,0)</f>
        <v>0</v>
      </c>
      <c r="BI351" s="230">
        <f>IF(N351="nulová",J351,0)</f>
        <v>0</v>
      </c>
      <c r="BJ351" s="22" t="s">
        <v>83</v>
      </c>
      <c r="BK351" s="230">
        <f>ROUND(I351*H351,2)</f>
        <v>0</v>
      </c>
      <c r="BL351" s="22" t="s">
        <v>230</v>
      </c>
      <c r="BM351" s="22" t="s">
        <v>610</v>
      </c>
    </row>
    <row r="352" s="1" customFormat="1" ht="16.5" customHeight="1">
      <c r="B352" s="44"/>
      <c r="C352" s="219" t="s">
        <v>611</v>
      </c>
      <c r="D352" s="219" t="s">
        <v>142</v>
      </c>
      <c r="E352" s="220" t="s">
        <v>612</v>
      </c>
      <c r="F352" s="221" t="s">
        <v>613</v>
      </c>
      <c r="G352" s="222" t="s">
        <v>164</v>
      </c>
      <c r="H352" s="223">
        <v>6.5999999999999996</v>
      </c>
      <c r="I352" s="224"/>
      <c r="J352" s="225">
        <f>ROUND(I352*H352,2)</f>
        <v>0</v>
      </c>
      <c r="K352" s="221" t="s">
        <v>146</v>
      </c>
      <c r="L352" s="70"/>
      <c r="M352" s="226" t="s">
        <v>23</v>
      </c>
      <c r="N352" s="227" t="s">
        <v>46</v>
      </c>
      <c r="O352" s="45"/>
      <c r="P352" s="228">
        <f>O352*H352</f>
        <v>0</v>
      </c>
      <c r="Q352" s="228">
        <v>0.00012</v>
      </c>
      <c r="R352" s="228">
        <f>Q352*H352</f>
        <v>0.00079199999999999995</v>
      </c>
      <c r="S352" s="228">
        <v>0</v>
      </c>
      <c r="T352" s="229">
        <f>S352*H352</f>
        <v>0</v>
      </c>
      <c r="AR352" s="22" t="s">
        <v>230</v>
      </c>
      <c r="AT352" s="22" t="s">
        <v>142</v>
      </c>
      <c r="AU352" s="22" t="s">
        <v>85</v>
      </c>
      <c r="AY352" s="22" t="s">
        <v>140</v>
      </c>
      <c r="BE352" s="230">
        <f>IF(N352="základní",J352,0)</f>
        <v>0</v>
      </c>
      <c r="BF352" s="230">
        <f>IF(N352="snížená",J352,0)</f>
        <v>0</v>
      </c>
      <c r="BG352" s="230">
        <f>IF(N352="zákl. přenesená",J352,0)</f>
        <v>0</v>
      </c>
      <c r="BH352" s="230">
        <f>IF(N352="sníž. přenesená",J352,0)</f>
        <v>0</v>
      </c>
      <c r="BI352" s="230">
        <f>IF(N352="nulová",J352,0)</f>
        <v>0</v>
      </c>
      <c r="BJ352" s="22" t="s">
        <v>83</v>
      </c>
      <c r="BK352" s="230">
        <f>ROUND(I352*H352,2)</f>
        <v>0</v>
      </c>
      <c r="BL352" s="22" t="s">
        <v>230</v>
      </c>
      <c r="BM352" s="22" t="s">
        <v>614</v>
      </c>
    </row>
    <row r="353" s="1" customFormat="1" ht="25.5" customHeight="1">
      <c r="B353" s="44"/>
      <c r="C353" s="219" t="s">
        <v>615</v>
      </c>
      <c r="D353" s="219" t="s">
        <v>142</v>
      </c>
      <c r="E353" s="220" t="s">
        <v>616</v>
      </c>
      <c r="F353" s="221" t="s">
        <v>617</v>
      </c>
      <c r="G353" s="222" t="s">
        <v>164</v>
      </c>
      <c r="H353" s="223">
        <v>6.5999999999999996</v>
      </c>
      <c r="I353" s="224"/>
      <c r="J353" s="225">
        <f>ROUND(I353*H353,2)</f>
        <v>0</v>
      </c>
      <c r="K353" s="221" t="s">
        <v>146</v>
      </c>
      <c r="L353" s="70"/>
      <c r="M353" s="226" t="s">
        <v>23</v>
      </c>
      <c r="N353" s="227" t="s">
        <v>46</v>
      </c>
      <c r="O353" s="45"/>
      <c r="P353" s="228">
        <f>O353*H353</f>
        <v>0</v>
      </c>
      <c r="Q353" s="228">
        <v>0.00012</v>
      </c>
      <c r="R353" s="228">
        <f>Q353*H353</f>
        <v>0.00079199999999999995</v>
      </c>
      <c r="S353" s="228">
        <v>0</v>
      </c>
      <c r="T353" s="229">
        <f>S353*H353</f>
        <v>0</v>
      </c>
      <c r="AR353" s="22" t="s">
        <v>230</v>
      </c>
      <c r="AT353" s="22" t="s">
        <v>142</v>
      </c>
      <c r="AU353" s="22" t="s">
        <v>85</v>
      </c>
      <c r="AY353" s="22" t="s">
        <v>140</v>
      </c>
      <c r="BE353" s="230">
        <f>IF(N353="základní",J353,0)</f>
        <v>0</v>
      </c>
      <c r="BF353" s="230">
        <f>IF(N353="snížená",J353,0)</f>
        <v>0</v>
      </c>
      <c r="BG353" s="230">
        <f>IF(N353="zákl. přenesená",J353,0)</f>
        <v>0</v>
      </c>
      <c r="BH353" s="230">
        <f>IF(N353="sníž. přenesená",J353,0)</f>
        <v>0</v>
      </c>
      <c r="BI353" s="230">
        <f>IF(N353="nulová",J353,0)</f>
        <v>0</v>
      </c>
      <c r="BJ353" s="22" t="s">
        <v>83</v>
      </c>
      <c r="BK353" s="230">
        <f>ROUND(I353*H353,2)</f>
        <v>0</v>
      </c>
      <c r="BL353" s="22" t="s">
        <v>230</v>
      </c>
      <c r="BM353" s="22" t="s">
        <v>618</v>
      </c>
    </row>
    <row r="354" s="10" customFormat="1" ht="37.44" customHeight="1">
      <c r="B354" s="203"/>
      <c r="C354" s="204"/>
      <c r="D354" s="205" t="s">
        <v>74</v>
      </c>
      <c r="E354" s="206" t="s">
        <v>231</v>
      </c>
      <c r="F354" s="206" t="s">
        <v>619</v>
      </c>
      <c r="G354" s="204"/>
      <c r="H354" s="204"/>
      <c r="I354" s="207"/>
      <c r="J354" s="208">
        <f>BK354</f>
        <v>0</v>
      </c>
      <c r="K354" s="204"/>
      <c r="L354" s="209"/>
      <c r="M354" s="210"/>
      <c r="N354" s="211"/>
      <c r="O354" s="211"/>
      <c r="P354" s="212">
        <f>P355</f>
        <v>0</v>
      </c>
      <c r="Q354" s="211"/>
      <c r="R354" s="212">
        <f>R355</f>
        <v>0.19098999999999999</v>
      </c>
      <c r="S354" s="211"/>
      <c r="T354" s="213">
        <f>T355</f>
        <v>0</v>
      </c>
      <c r="AR354" s="214" t="s">
        <v>157</v>
      </c>
      <c r="AT354" s="215" t="s">
        <v>74</v>
      </c>
      <c r="AU354" s="215" t="s">
        <v>75</v>
      </c>
      <c r="AY354" s="214" t="s">
        <v>140</v>
      </c>
      <c r="BK354" s="216">
        <f>BK355</f>
        <v>0</v>
      </c>
    </row>
    <row r="355" s="10" customFormat="1" ht="19.92" customHeight="1">
      <c r="B355" s="203"/>
      <c r="C355" s="204"/>
      <c r="D355" s="205" t="s">
        <v>74</v>
      </c>
      <c r="E355" s="217" t="s">
        <v>620</v>
      </c>
      <c r="F355" s="217" t="s">
        <v>621</v>
      </c>
      <c r="G355" s="204"/>
      <c r="H355" s="204"/>
      <c r="I355" s="207"/>
      <c r="J355" s="218">
        <f>BK355</f>
        <v>0</v>
      </c>
      <c r="K355" s="204"/>
      <c r="L355" s="209"/>
      <c r="M355" s="210"/>
      <c r="N355" s="211"/>
      <c r="O355" s="211"/>
      <c r="P355" s="212">
        <f>SUM(P356:P358)</f>
        <v>0</v>
      </c>
      <c r="Q355" s="211"/>
      <c r="R355" s="212">
        <f>SUM(R356:R358)</f>
        <v>0.19098999999999999</v>
      </c>
      <c r="S355" s="211"/>
      <c r="T355" s="213">
        <f>SUM(T356:T358)</f>
        <v>0</v>
      </c>
      <c r="AR355" s="214" t="s">
        <v>157</v>
      </c>
      <c r="AT355" s="215" t="s">
        <v>74</v>
      </c>
      <c r="AU355" s="215" t="s">
        <v>83</v>
      </c>
      <c r="AY355" s="214" t="s">
        <v>140</v>
      </c>
      <c r="BK355" s="216">
        <f>SUM(BK356:BK358)</f>
        <v>0</v>
      </c>
    </row>
    <row r="356" s="1" customFormat="1" ht="16.5" customHeight="1">
      <c r="B356" s="44"/>
      <c r="C356" s="219" t="s">
        <v>622</v>
      </c>
      <c r="D356" s="219" t="s">
        <v>142</v>
      </c>
      <c r="E356" s="220" t="s">
        <v>623</v>
      </c>
      <c r="F356" s="221" t="s">
        <v>624</v>
      </c>
      <c r="G356" s="222" t="s">
        <v>625</v>
      </c>
      <c r="H356" s="223">
        <v>0.10000000000000001</v>
      </c>
      <c r="I356" s="224"/>
      <c r="J356" s="225">
        <f>ROUND(I356*H356,2)</f>
        <v>0</v>
      </c>
      <c r="K356" s="221" t="s">
        <v>146</v>
      </c>
      <c r="L356" s="70"/>
      <c r="M356" s="226" t="s">
        <v>23</v>
      </c>
      <c r="N356" s="227" t="s">
        <v>46</v>
      </c>
      <c r="O356" s="45"/>
      <c r="P356" s="228">
        <f>O356*H356</f>
        <v>0</v>
      </c>
      <c r="Q356" s="228">
        <v>0.0099000000000000008</v>
      </c>
      <c r="R356" s="228">
        <f>Q356*H356</f>
        <v>0.00099000000000000021</v>
      </c>
      <c r="S356" s="228">
        <v>0</v>
      </c>
      <c r="T356" s="229">
        <f>S356*H356</f>
        <v>0</v>
      </c>
      <c r="AR356" s="22" t="s">
        <v>468</v>
      </c>
      <c r="AT356" s="22" t="s">
        <v>142</v>
      </c>
      <c r="AU356" s="22" t="s">
        <v>85</v>
      </c>
      <c r="AY356" s="22" t="s">
        <v>140</v>
      </c>
      <c r="BE356" s="230">
        <f>IF(N356="základní",J356,0)</f>
        <v>0</v>
      </c>
      <c r="BF356" s="230">
        <f>IF(N356="snížená",J356,0)</f>
        <v>0</v>
      </c>
      <c r="BG356" s="230">
        <f>IF(N356="zákl. přenesená",J356,0)</f>
        <v>0</v>
      </c>
      <c r="BH356" s="230">
        <f>IF(N356="sníž. přenesená",J356,0)</f>
        <v>0</v>
      </c>
      <c r="BI356" s="230">
        <f>IF(N356="nulová",J356,0)</f>
        <v>0</v>
      </c>
      <c r="BJ356" s="22" t="s">
        <v>83</v>
      </c>
      <c r="BK356" s="230">
        <f>ROUND(I356*H356,2)</f>
        <v>0</v>
      </c>
      <c r="BL356" s="22" t="s">
        <v>468</v>
      </c>
      <c r="BM356" s="22" t="s">
        <v>626</v>
      </c>
    </row>
    <row r="357" s="1" customFormat="1">
      <c r="B357" s="44"/>
      <c r="C357" s="72"/>
      <c r="D357" s="231" t="s">
        <v>149</v>
      </c>
      <c r="E357" s="72"/>
      <c r="F357" s="232" t="s">
        <v>627</v>
      </c>
      <c r="G357" s="72"/>
      <c r="H357" s="72"/>
      <c r="I357" s="189"/>
      <c r="J357" s="72"/>
      <c r="K357" s="72"/>
      <c r="L357" s="70"/>
      <c r="M357" s="233"/>
      <c r="N357" s="45"/>
      <c r="O357" s="45"/>
      <c r="P357" s="45"/>
      <c r="Q357" s="45"/>
      <c r="R357" s="45"/>
      <c r="S357" s="45"/>
      <c r="T357" s="93"/>
      <c r="AT357" s="22" t="s">
        <v>149</v>
      </c>
      <c r="AU357" s="22" t="s">
        <v>85</v>
      </c>
    </row>
    <row r="358" s="1" customFormat="1" ht="25.5" customHeight="1">
      <c r="B358" s="44"/>
      <c r="C358" s="219" t="s">
        <v>628</v>
      </c>
      <c r="D358" s="219" t="s">
        <v>142</v>
      </c>
      <c r="E358" s="220" t="s">
        <v>629</v>
      </c>
      <c r="F358" s="221" t="s">
        <v>630</v>
      </c>
      <c r="G358" s="222" t="s">
        <v>361</v>
      </c>
      <c r="H358" s="223">
        <v>100</v>
      </c>
      <c r="I358" s="224"/>
      <c r="J358" s="225">
        <f>ROUND(I358*H358,2)</f>
        <v>0</v>
      </c>
      <c r="K358" s="221" t="s">
        <v>23</v>
      </c>
      <c r="L358" s="70"/>
      <c r="M358" s="226" t="s">
        <v>23</v>
      </c>
      <c r="N358" s="227" t="s">
        <v>46</v>
      </c>
      <c r="O358" s="45"/>
      <c r="P358" s="228">
        <f>O358*H358</f>
        <v>0</v>
      </c>
      <c r="Q358" s="228">
        <v>0.0019</v>
      </c>
      <c r="R358" s="228">
        <f>Q358*H358</f>
        <v>0.19</v>
      </c>
      <c r="S358" s="228">
        <v>0</v>
      </c>
      <c r="T358" s="229">
        <f>S358*H358</f>
        <v>0</v>
      </c>
      <c r="AR358" s="22" t="s">
        <v>468</v>
      </c>
      <c r="AT358" s="22" t="s">
        <v>142</v>
      </c>
      <c r="AU358" s="22" t="s">
        <v>85</v>
      </c>
      <c r="AY358" s="22" t="s">
        <v>140</v>
      </c>
      <c r="BE358" s="230">
        <f>IF(N358="základní",J358,0)</f>
        <v>0</v>
      </c>
      <c r="BF358" s="230">
        <f>IF(N358="snížená",J358,0)</f>
        <v>0</v>
      </c>
      <c r="BG358" s="230">
        <f>IF(N358="zákl. přenesená",J358,0)</f>
        <v>0</v>
      </c>
      <c r="BH358" s="230">
        <f>IF(N358="sníž. přenesená",J358,0)</f>
        <v>0</v>
      </c>
      <c r="BI358" s="230">
        <f>IF(N358="nulová",J358,0)</f>
        <v>0</v>
      </c>
      <c r="BJ358" s="22" t="s">
        <v>83</v>
      </c>
      <c r="BK358" s="230">
        <f>ROUND(I358*H358,2)</f>
        <v>0</v>
      </c>
      <c r="BL358" s="22" t="s">
        <v>468</v>
      </c>
      <c r="BM358" s="22" t="s">
        <v>631</v>
      </c>
    </row>
    <row r="359" s="10" customFormat="1" ht="37.44" customHeight="1">
      <c r="B359" s="203"/>
      <c r="C359" s="204"/>
      <c r="D359" s="205" t="s">
        <v>74</v>
      </c>
      <c r="E359" s="206" t="s">
        <v>632</v>
      </c>
      <c r="F359" s="206" t="s">
        <v>633</v>
      </c>
      <c r="G359" s="204"/>
      <c r="H359" s="204"/>
      <c r="I359" s="207"/>
      <c r="J359" s="208">
        <f>BK359</f>
        <v>0</v>
      </c>
      <c r="K359" s="204"/>
      <c r="L359" s="209"/>
      <c r="M359" s="210"/>
      <c r="N359" s="211"/>
      <c r="O359" s="211"/>
      <c r="P359" s="212">
        <f>P360+P363</f>
        <v>0</v>
      </c>
      <c r="Q359" s="211"/>
      <c r="R359" s="212">
        <f>R360+R363</f>
        <v>0</v>
      </c>
      <c r="S359" s="211"/>
      <c r="T359" s="213">
        <f>T360+T363</f>
        <v>0</v>
      </c>
      <c r="AR359" s="214" t="s">
        <v>170</v>
      </c>
      <c r="AT359" s="215" t="s">
        <v>74</v>
      </c>
      <c r="AU359" s="215" t="s">
        <v>75</v>
      </c>
      <c r="AY359" s="214" t="s">
        <v>140</v>
      </c>
      <c r="BK359" s="216">
        <f>BK360+BK363</f>
        <v>0</v>
      </c>
    </row>
    <row r="360" s="10" customFormat="1" ht="19.92" customHeight="1">
      <c r="B360" s="203"/>
      <c r="C360" s="204"/>
      <c r="D360" s="205" t="s">
        <v>74</v>
      </c>
      <c r="E360" s="217" t="s">
        <v>634</v>
      </c>
      <c r="F360" s="217" t="s">
        <v>635</v>
      </c>
      <c r="G360" s="204"/>
      <c r="H360" s="204"/>
      <c r="I360" s="207"/>
      <c r="J360" s="218">
        <f>BK360</f>
        <v>0</v>
      </c>
      <c r="K360" s="204"/>
      <c r="L360" s="209"/>
      <c r="M360" s="210"/>
      <c r="N360" s="211"/>
      <c r="O360" s="211"/>
      <c r="P360" s="212">
        <f>SUM(P361:P362)</f>
        <v>0</v>
      </c>
      <c r="Q360" s="211"/>
      <c r="R360" s="212">
        <f>SUM(R361:R362)</f>
        <v>0</v>
      </c>
      <c r="S360" s="211"/>
      <c r="T360" s="213">
        <f>SUM(T361:T362)</f>
        <v>0</v>
      </c>
      <c r="AR360" s="214" t="s">
        <v>170</v>
      </c>
      <c r="AT360" s="215" t="s">
        <v>74</v>
      </c>
      <c r="AU360" s="215" t="s">
        <v>83</v>
      </c>
      <c r="AY360" s="214" t="s">
        <v>140</v>
      </c>
      <c r="BK360" s="216">
        <f>SUM(BK361:BK362)</f>
        <v>0</v>
      </c>
    </row>
    <row r="361" s="1" customFormat="1" ht="16.5" customHeight="1">
      <c r="B361" s="44"/>
      <c r="C361" s="219" t="s">
        <v>636</v>
      </c>
      <c r="D361" s="219" t="s">
        <v>142</v>
      </c>
      <c r="E361" s="220" t="s">
        <v>637</v>
      </c>
      <c r="F361" s="221" t="s">
        <v>638</v>
      </c>
      <c r="G361" s="222" t="s">
        <v>639</v>
      </c>
      <c r="H361" s="223">
        <v>1</v>
      </c>
      <c r="I361" s="224"/>
      <c r="J361" s="225">
        <f>ROUND(I361*H361,2)</f>
        <v>0</v>
      </c>
      <c r="K361" s="221" t="s">
        <v>146</v>
      </c>
      <c r="L361" s="70"/>
      <c r="M361" s="226" t="s">
        <v>23</v>
      </c>
      <c r="N361" s="227" t="s">
        <v>46</v>
      </c>
      <c r="O361" s="45"/>
      <c r="P361" s="228">
        <f>O361*H361</f>
        <v>0</v>
      </c>
      <c r="Q361" s="228">
        <v>0</v>
      </c>
      <c r="R361" s="228">
        <f>Q361*H361</f>
        <v>0</v>
      </c>
      <c r="S361" s="228">
        <v>0</v>
      </c>
      <c r="T361" s="229">
        <f>S361*H361</f>
        <v>0</v>
      </c>
      <c r="AR361" s="22" t="s">
        <v>640</v>
      </c>
      <c r="AT361" s="22" t="s">
        <v>142</v>
      </c>
      <c r="AU361" s="22" t="s">
        <v>85</v>
      </c>
      <c r="AY361" s="22" t="s">
        <v>140</v>
      </c>
      <c r="BE361" s="230">
        <f>IF(N361="základní",J361,0)</f>
        <v>0</v>
      </c>
      <c r="BF361" s="230">
        <f>IF(N361="snížená",J361,0)</f>
        <v>0</v>
      </c>
      <c r="BG361" s="230">
        <f>IF(N361="zákl. přenesená",J361,0)</f>
        <v>0</v>
      </c>
      <c r="BH361" s="230">
        <f>IF(N361="sníž. přenesená",J361,0)</f>
        <v>0</v>
      </c>
      <c r="BI361" s="230">
        <f>IF(N361="nulová",J361,0)</f>
        <v>0</v>
      </c>
      <c r="BJ361" s="22" t="s">
        <v>83</v>
      </c>
      <c r="BK361" s="230">
        <f>ROUND(I361*H361,2)</f>
        <v>0</v>
      </c>
      <c r="BL361" s="22" t="s">
        <v>640</v>
      </c>
      <c r="BM361" s="22" t="s">
        <v>641</v>
      </c>
    </row>
    <row r="362" s="1" customFormat="1" ht="16.5" customHeight="1">
      <c r="B362" s="44"/>
      <c r="C362" s="219" t="s">
        <v>642</v>
      </c>
      <c r="D362" s="219" t="s">
        <v>142</v>
      </c>
      <c r="E362" s="220" t="s">
        <v>643</v>
      </c>
      <c r="F362" s="221" t="s">
        <v>644</v>
      </c>
      <c r="G362" s="222" t="s">
        <v>639</v>
      </c>
      <c r="H362" s="223">
        <v>1</v>
      </c>
      <c r="I362" s="224"/>
      <c r="J362" s="225">
        <f>ROUND(I362*H362,2)</f>
        <v>0</v>
      </c>
      <c r="K362" s="221" t="s">
        <v>146</v>
      </c>
      <c r="L362" s="70"/>
      <c r="M362" s="226" t="s">
        <v>23</v>
      </c>
      <c r="N362" s="227" t="s">
        <v>46</v>
      </c>
      <c r="O362" s="45"/>
      <c r="P362" s="228">
        <f>O362*H362</f>
        <v>0</v>
      </c>
      <c r="Q362" s="228">
        <v>0</v>
      </c>
      <c r="R362" s="228">
        <f>Q362*H362</f>
        <v>0</v>
      </c>
      <c r="S362" s="228">
        <v>0</v>
      </c>
      <c r="T362" s="229">
        <f>S362*H362</f>
        <v>0</v>
      </c>
      <c r="AR362" s="22" t="s">
        <v>640</v>
      </c>
      <c r="AT362" s="22" t="s">
        <v>142</v>
      </c>
      <c r="AU362" s="22" t="s">
        <v>85</v>
      </c>
      <c r="AY362" s="22" t="s">
        <v>140</v>
      </c>
      <c r="BE362" s="230">
        <f>IF(N362="základní",J362,0)</f>
        <v>0</v>
      </c>
      <c r="BF362" s="230">
        <f>IF(N362="snížená",J362,0)</f>
        <v>0</v>
      </c>
      <c r="BG362" s="230">
        <f>IF(N362="zákl. přenesená",J362,0)</f>
        <v>0</v>
      </c>
      <c r="BH362" s="230">
        <f>IF(N362="sníž. přenesená",J362,0)</f>
        <v>0</v>
      </c>
      <c r="BI362" s="230">
        <f>IF(N362="nulová",J362,0)</f>
        <v>0</v>
      </c>
      <c r="BJ362" s="22" t="s">
        <v>83</v>
      </c>
      <c r="BK362" s="230">
        <f>ROUND(I362*H362,2)</f>
        <v>0</v>
      </c>
      <c r="BL362" s="22" t="s">
        <v>640</v>
      </c>
      <c r="BM362" s="22" t="s">
        <v>645</v>
      </c>
    </row>
    <row r="363" s="10" customFormat="1" ht="29.88" customHeight="1">
      <c r="B363" s="203"/>
      <c r="C363" s="204"/>
      <c r="D363" s="205" t="s">
        <v>74</v>
      </c>
      <c r="E363" s="217" t="s">
        <v>646</v>
      </c>
      <c r="F363" s="217" t="s">
        <v>647</v>
      </c>
      <c r="G363" s="204"/>
      <c r="H363" s="204"/>
      <c r="I363" s="207"/>
      <c r="J363" s="218">
        <f>BK363</f>
        <v>0</v>
      </c>
      <c r="K363" s="204"/>
      <c r="L363" s="209"/>
      <c r="M363" s="210"/>
      <c r="N363" s="211"/>
      <c r="O363" s="211"/>
      <c r="P363" s="212">
        <f>SUM(P364:P366)</f>
        <v>0</v>
      </c>
      <c r="Q363" s="211"/>
      <c r="R363" s="212">
        <f>SUM(R364:R366)</f>
        <v>0</v>
      </c>
      <c r="S363" s="211"/>
      <c r="T363" s="213">
        <f>SUM(T364:T366)</f>
        <v>0</v>
      </c>
      <c r="AR363" s="214" t="s">
        <v>170</v>
      </c>
      <c r="AT363" s="215" t="s">
        <v>74</v>
      </c>
      <c r="AU363" s="215" t="s">
        <v>83</v>
      </c>
      <c r="AY363" s="214" t="s">
        <v>140</v>
      </c>
      <c r="BK363" s="216">
        <f>SUM(BK364:BK366)</f>
        <v>0</v>
      </c>
    </row>
    <row r="364" s="1" customFormat="1" ht="16.5" customHeight="1">
      <c r="B364" s="44"/>
      <c r="C364" s="219" t="s">
        <v>648</v>
      </c>
      <c r="D364" s="219" t="s">
        <v>142</v>
      </c>
      <c r="E364" s="220" t="s">
        <v>649</v>
      </c>
      <c r="F364" s="221" t="s">
        <v>650</v>
      </c>
      <c r="G364" s="222" t="s">
        <v>639</v>
      </c>
      <c r="H364" s="223">
        <v>1</v>
      </c>
      <c r="I364" s="224"/>
      <c r="J364" s="225">
        <f>ROUND(I364*H364,2)</f>
        <v>0</v>
      </c>
      <c r="K364" s="221" t="s">
        <v>146</v>
      </c>
      <c r="L364" s="70"/>
      <c r="M364" s="226" t="s">
        <v>23</v>
      </c>
      <c r="N364" s="227" t="s">
        <v>46</v>
      </c>
      <c r="O364" s="45"/>
      <c r="P364" s="228">
        <f>O364*H364</f>
        <v>0</v>
      </c>
      <c r="Q364" s="228">
        <v>0</v>
      </c>
      <c r="R364" s="228">
        <f>Q364*H364</f>
        <v>0</v>
      </c>
      <c r="S364" s="228">
        <v>0</v>
      </c>
      <c r="T364" s="229">
        <f>S364*H364</f>
        <v>0</v>
      </c>
      <c r="AR364" s="22" t="s">
        <v>640</v>
      </c>
      <c r="AT364" s="22" t="s">
        <v>142</v>
      </c>
      <c r="AU364" s="22" t="s">
        <v>85</v>
      </c>
      <c r="AY364" s="22" t="s">
        <v>140</v>
      </c>
      <c r="BE364" s="230">
        <f>IF(N364="základní",J364,0)</f>
        <v>0</v>
      </c>
      <c r="BF364" s="230">
        <f>IF(N364="snížená",J364,0)</f>
        <v>0</v>
      </c>
      <c r="BG364" s="230">
        <f>IF(N364="zákl. přenesená",J364,0)</f>
        <v>0</v>
      </c>
      <c r="BH364" s="230">
        <f>IF(N364="sníž. přenesená",J364,0)</f>
        <v>0</v>
      </c>
      <c r="BI364" s="230">
        <f>IF(N364="nulová",J364,0)</f>
        <v>0</v>
      </c>
      <c r="BJ364" s="22" t="s">
        <v>83</v>
      </c>
      <c r="BK364" s="230">
        <f>ROUND(I364*H364,2)</f>
        <v>0</v>
      </c>
      <c r="BL364" s="22" t="s">
        <v>640</v>
      </c>
      <c r="BM364" s="22" t="s">
        <v>651</v>
      </c>
    </row>
    <row r="365" s="1" customFormat="1" ht="16.5" customHeight="1">
      <c r="B365" s="44"/>
      <c r="C365" s="219" t="s">
        <v>652</v>
      </c>
      <c r="D365" s="219" t="s">
        <v>142</v>
      </c>
      <c r="E365" s="220" t="s">
        <v>653</v>
      </c>
      <c r="F365" s="221" t="s">
        <v>654</v>
      </c>
      <c r="G365" s="222" t="s">
        <v>639</v>
      </c>
      <c r="H365" s="223">
        <v>1</v>
      </c>
      <c r="I365" s="224"/>
      <c r="J365" s="225">
        <f>ROUND(I365*H365,2)</f>
        <v>0</v>
      </c>
      <c r="K365" s="221" t="s">
        <v>146</v>
      </c>
      <c r="L365" s="70"/>
      <c r="M365" s="226" t="s">
        <v>23</v>
      </c>
      <c r="N365" s="227" t="s">
        <v>46</v>
      </c>
      <c r="O365" s="45"/>
      <c r="P365" s="228">
        <f>O365*H365</f>
        <v>0</v>
      </c>
      <c r="Q365" s="228">
        <v>0</v>
      </c>
      <c r="R365" s="228">
        <f>Q365*H365</f>
        <v>0</v>
      </c>
      <c r="S365" s="228">
        <v>0</v>
      </c>
      <c r="T365" s="229">
        <f>S365*H365</f>
        <v>0</v>
      </c>
      <c r="AR365" s="22" t="s">
        <v>640</v>
      </c>
      <c r="AT365" s="22" t="s">
        <v>142</v>
      </c>
      <c r="AU365" s="22" t="s">
        <v>85</v>
      </c>
      <c r="AY365" s="22" t="s">
        <v>140</v>
      </c>
      <c r="BE365" s="230">
        <f>IF(N365="základní",J365,0)</f>
        <v>0</v>
      </c>
      <c r="BF365" s="230">
        <f>IF(N365="snížená",J365,0)</f>
        <v>0</v>
      </c>
      <c r="BG365" s="230">
        <f>IF(N365="zákl. přenesená",J365,0)</f>
        <v>0</v>
      </c>
      <c r="BH365" s="230">
        <f>IF(N365="sníž. přenesená",J365,0)</f>
        <v>0</v>
      </c>
      <c r="BI365" s="230">
        <f>IF(N365="nulová",J365,0)</f>
        <v>0</v>
      </c>
      <c r="BJ365" s="22" t="s">
        <v>83</v>
      </c>
      <c r="BK365" s="230">
        <f>ROUND(I365*H365,2)</f>
        <v>0</v>
      </c>
      <c r="BL365" s="22" t="s">
        <v>640</v>
      </c>
      <c r="BM365" s="22" t="s">
        <v>655</v>
      </c>
    </row>
    <row r="366" s="1" customFormat="1" ht="16.5" customHeight="1">
      <c r="B366" s="44"/>
      <c r="C366" s="219" t="s">
        <v>656</v>
      </c>
      <c r="D366" s="219" t="s">
        <v>142</v>
      </c>
      <c r="E366" s="220" t="s">
        <v>657</v>
      </c>
      <c r="F366" s="221" t="s">
        <v>658</v>
      </c>
      <c r="G366" s="222" t="s">
        <v>639</v>
      </c>
      <c r="H366" s="223">
        <v>1</v>
      </c>
      <c r="I366" s="224"/>
      <c r="J366" s="225">
        <f>ROUND(I366*H366,2)</f>
        <v>0</v>
      </c>
      <c r="K366" s="221" t="s">
        <v>146</v>
      </c>
      <c r="L366" s="70"/>
      <c r="M366" s="226" t="s">
        <v>23</v>
      </c>
      <c r="N366" s="266" t="s">
        <v>46</v>
      </c>
      <c r="O366" s="267"/>
      <c r="P366" s="268">
        <f>O366*H366</f>
        <v>0</v>
      </c>
      <c r="Q366" s="268">
        <v>0</v>
      </c>
      <c r="R366" s="268">
        <f>Q366*H366</f>
        <v>0</v>
      </c>
      <c r="S366" s="268">
        <v>0</v>
      </c>
      <c r="T366" s="269">
        <f>S366*H366</f>
        <v>0</v>
      </c>
      <c r="AR366" s="22" t="s">
        <v>640</v>
      </c>
      <c r="AT366" s="22" t="s">
        <v>142</v>
      </c>
      <c r="AU366" s="22" t="s">
        <v>85</v>
      </c>
      <c r="AY366" s="22" t="s">
        <v>140</v>
      </c>
      <c r="BE366" s="230">
        <f>IF(N366="základní",J366,0)</f>
        <v>0</v>
      </c>
      <c r="BF366" s="230">
        <f>IF(N366="snížená",J366,0)</f>
        <v>0</v>
      </c>
      <c r="BG366" s="230">
        <f>IF(N366="zákl. přenesená",J366,0)</f>
        <v>0</v>
      </c>
      <c r="BH366" s="230">
        <f>IF(N366="sníž. přenesená",J366,0)</f>
        <v>0</v>
      </c>
      <c r="BI366" s="230">
        <f>IF(N366="nulová",J366,0)</f>
        <v>0</v>
      </c>
      <c r="BJ366" s="22" t="s">
        <v>83</v>
      </c>
      <c r="BK366" s="230">
        <f>ROUND(I366*H366,2)</f>
        <v>0</v>
      </c>
      <c r="BL366" s="22" t="s">
        <v>640</v>
      </c>
      <c r="BM366" s="22" t="s">
        <v>659</v>
      </c>
    </row>
    <row r="367" s="1" customFormat="1" ht="6.96" customHeight="1">
      <c r="B367" s="65"/>
      <c r="C367" s="66"/>
      <c r="D367" s="66"/>
      <c r="E367" s="66"/>
      <c r="F367" s="66"/>
      <c r="G367" s="66"/>
      <c r="H367" s="66"/>
      <c r="I367" s="164"/>
      <c r="J367" s="66"/>
      <c r="K367" s="66"/>
      <c r="L367" s="70"/>
    </row>
  </sheetData>
  <sheetProtection sheet="1" autoFilter="0" formatColumns="0" formatRows="0" objects="1" scenarios="1" spinCount="100000" saltValue="PWiGf31SThOYKJAQKjroDl/lCudobZz8J0xUiuhVy2xtjQpRlSA62siXT0q3xlgbNKB7oN0YLG4Iu6ewRj37uQ==" hashValue="tQDIBEuLhNrN4yxz42S7TmESMruzHGr/yRuT4vu3tKFlfl75PIYgO108MDVfwTX6FKwS16Hyxi5w/MtI5xGinw==" algorithmName="SHA-512" password="CC35"/>
  <autoFilter ref="C94:K366"/>
  <mergeCells count="10">
    <mergeCell ref="E7:H7"/>
    <mergeCell ref="E9:H9"/>
    <mergeCell ref="E24:H24"/>
    <mergeCell ref="E45:H45"/>
    <mergeCell ref="E47:H47"/>
    <mergeCell ref="J51:J52"/>
    <mergeCell ref="E85:H85"/>
    <mergeCell ref="E87:H87"/>
    <mergeCell ref="G1:H1"/>
    <mergeCell ref="L2:V2"/>
  </mergeCells>
  <hyperlinks>
    <hyperlink ref="F1:G1" location="C2" display="1) Krycí list soupisu"/>
    <hyperlink ref="G1:H1" location="C54"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92</v>
      </c>
      <c r="G1" s="137" t="s">
        <v>93</v>
      </c>
      <c r="H1" s="137"/>
      <c r="I1" s="138"/>
      <c r="J1" s="137" t="s">
        <v>94</v>
      </c>
      <c r="K1" s="136" t="s">
        <v>95</v>
      </c>
      <c r="L1" s="137" t="s">
        <v>96</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88</v>
      </c>
    </row>
    <row r="3" ht="6.96" customHeight="1">
      <c r="B3" s="23"/>
      <c r="C3" s="24"/>
      <c r="D3" s="24"/>
      <c r="E3" s="24"/>
      <c r="F3" s="24"/>
      <c r="G3" s="24"/>
      <c r="H3" s="24"/>
      <c r="I3" s="139"/>
      <c r="J3" s="24"/>
      <c r="K3" s="25"/>
      <c r="AT3" s="22" t="s">
        <v>85</v>
      </c>
    </row>
    <row r="4" ht="36.96" customHeight="1">
      <c r="B4" s="26"/>
      <c r="C4" s="27"/>
      <c r="D4" s="28" t="s">
        <v>97</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Revitalizace janovského potoka a mostků, Litvínov</v>
      </c>
      <c r="F7" s="38"/>
      <c r="G7" s="38"/>
      <c r="H7" s="38"/>
      <c r="I7" s="140"/>
      <c r="J7" s="27"/>
      <c r="K7" s="29"/>
    </row>
    <row r="8" s="1" customFormat="1">
      <c r="B8" s="44"/>
      <c r="C8" s="45"/>
      <c r="D8" s="38" t="s">
        <v>98</v>
      </c>
      <c r="E8" s="45"/>
      <c r="F8" s="45"/>
      <c r="G8" s="45"/>
      <c r="H8" s="45"/>
      <c r="I8" s="142"/>
      <c r="J8" s="45"/>
      <c r="K8" s="49"/>
    </row>
    <row r="9" s="1" customFormat="1" ht="36.96" customHeight="1">
      <c r="B9" s="44"/>
      <c r="C9" s="45"/>
      <c r="D9" s="45"/>
      <c r="E9" s="143" t="s">
        <v>660</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23</v>
      </c>
      <c r="K11" s="49"/>
    </row>
    <row r="12" s="1" customFormat="1" ht="14.4" customHeight="1">
      <c r="B12" s="44"/>
      <c r="C12" s="45"/>
      <c r="D12" s="38" t="s">
        <v>24</v>
      </c>
      <c r="E12" s="45"/>
      <c r="F12" s="33" t="s">
        <v>25</v>
      </c>
      <c r="G12" s="45"/>
      <c r="H12" s="45"/>
      <c r="I12" s="144" t="s">
        <v>26</v>
      </c>
      <c r="J12" s="145" t="str">
        <f>'Rekapitulace stavby'!AN8</f>
        <v>24. 7. 2017</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23</v>
      </c>
      <c r="K14" s="49"/>
    </row>
    <row r="15" s="1" customFormat="1" ht="18" customHeight="1">
      <c r="B15" s="44"/>
      <c r="C15" s="45"/>
      <c r="D15" s="45"/>
      <c r="E15" s="33" t="s">
        <v>30</v>
      </c>
      <c r="F15" s="45"/>
      <c r="G15" s="45"/>
      <c r="H15" s="45"/>
      <c r="I15" s="144" t="s">
        <v>31</v>
      </c>
      <c r="J15" s="33" t="s">
        <v>23</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35</v>
      </c>
      <c r="K20" s="49"/>
    </row>
    <row r="21" s="1" customFormat="1" ht="18" customHeight="1">
      <c r="B21" s="44"/>
      <c r="C21" s="45"/>
      <c r="D21" s="45"/>
      <c r="E21" s="33" t="s">
        <v>36</v>
      </c>
      <c r="F21" s="45"/>
      <c r="G21" s="45"/>
      <c r="H21" s="45"/>
      <c r="I21" s="144" t="s">
        <v>31</v>
      </c>
      <c r="J21" s="33" t="s">
        <v>37</v>
      </c>
      <c r="K21" s="49"/>
    </row>
    <row r="22" s="1" customFormat="1" ht="6.96" customHeight="1">
      <c r="B22" s="44"/>
      <c r="C22" s="45"/>
      <c r="D22" s="45"/>
      <c r="E22" s="45"/>
      <c r="F22" s="45"/>
      <c r="G22" s="45"/>
      <c r="H22" s="45"/>
      <c r="I22" s="142"/>
      <c r="J22" s="45"/>
      <c r="K22" s="49"/>
    </row>
    <row r="23" s="1" customFormat="1" ht="14.4" customHeight="1">
      <c r="B23" s="44"/>
      <c r="C23" s="45"/>
      <c r="D23" s="38" t="s">
        <v>39</v>
      </c>
      <c r="E23" s="45"/>
      <c r="F23" s="45"/>
      <c r="G23" s="45"/>
      <c r="H23" s="45"/>
      <c r="I23" s="142"/>
      <c r="J23" s="45"/>
      <c r="K23" s="49"/>
    </row>
    <row r="24" s="6" customFormat="1" ht="16.5" customHeight="1">
      <c r="B24" s="146"/>
      <c r="C24" s="147"/>
      <c r="D24" s="147"/>
      <c r="E24" s="42" t="s">
        <v>23</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41</v>
      </c>
      <c r="E27" s="45"/>
      <c r="F27" s="45"/>
      <c r="G27" s="45"/>
      <c r="H27" s="45"/>
      <c r="I27" s="142"/>
      <c r="J27" s="153">
        <f>ROUND(J94,2)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43</v>
      </c>
      <c r="G29" s="45"/>
      <c r="H29" s="45"/>
      <c r="I29" s="154" t="s">
        <v>42</v>
      </c>
      <c r="J29" s="50" t="s">
        <v>44</v>
      </c>
      <c r="K29" s="49"/>
    </row>
    <row r="30" s="1" customFormat="1" ht="14.4" customHeight="1">
      <c r="B30" s="44"/>
      <c r="C30" s="45"/>
      <c r="D30" s="53" t="s">
        <v>45</v>
      </c>
      <c r="E30" s="53" t="s">
        <v>46</v>
      </c>
      <c r="F30" s="155">
        <f>ROUND(SUM(BE94:BE301), 2)</f>
        <v>0</v>
      </c>
      <c r="G30" s="45"/>
      <c r="H30" s="45"/>
      <c r="I30" s="156">
        <v>0.20999999999999999</v>
      </c>
      <c r="J30" s="155">
        <f>ROUND(ROUND((SUM(BE94:BE301)), 2)*I30, 2)</f>
        <v>0</v>
      </c>
      <c r="K30" s="49"/>
    </row>
    <row r="31" s="1" customFormat="1" ht="14.4" customHeight="1">
      <c r="B31" s="44"/>
      <c r="C31" s="45"/>
      <c r="D31" s="45"/>
      <c r="E31" s="53" t="s">
        <v>47</v>
      </c>
      <c r="F31" s="155">
        <f>ROUND(SUM(BF94:BF301), 2)</f>
        <v>0</v>
      </c>
      <c r="G31" s="45"/>
      <c r="H31" s="45"/>
      <c r="I31" s="156">
        <v>0.14999999999999999</v>
      </c>
      <c r="J31" s="155">
        <f>ROUND(ROUND((SUM(BF94:BF301)), 2)*I31, 2)</f>
        <v>0</v>
      </c>
      <c r="K31" s="49"/>
    </row>
    <row r="32" hidden="1" s="1" customFormat="1" ht="14.4" customHeight="1">
      <c r="B32" s="44"/>
      <c r="C32" s="45"/>
      <c r="D32" s="45"/>
      <c r="E32" s="53" t="s">
        <v>48</v>
      </c>
      <c r="F32" s="155">
        <f>ROUND(SUM(BG94:BG301), 2)</f>
        <v>0</v>
      </c>
      <c r="G32" s="45"/>
      <c r="H32" s="45"/>
      <c r="I32" s="156">
        <v>0.20999999999999999</v>
      </c>
      <c r="J32" s="155">
        <v>0</v>
      </c>
      <c r="K32" s="49"/>
    </row>
    <row r="33" hidden="1" s="1" customFormat="1" ht="14.4" customHeight="1">
      <c r="B33" s="44"/>
      <c r="C33" s="45"/>
      <c r="D33" s="45"/>
      <c r="E33" s="53" t="s">
        <v>49</v>
      </c>
      <c r="F33" s="155">
        <f>ROUND(SUM(BH94:BH301), 2)</f>
        <v>0</v>
      </c>
      <c r="G33" s="45"/>
      <c r="H33" s="45"/>
      <c r="I33" s="156">
        <v>0.14999999999999999</v>
      </c>
      <c r="J33" s="155">
        <v>0</v>
      </c>
      <c r="K33" s="49"/>
    </row>
    <row r="34" hidden="1" s="1" customFormat="1" ht="14.4" customHeight="1">
      <c r="B34" s="44"/>
      <c r="C34" s="45"/>
      <c r="D34" s="45"/>
      <c r="E34" s="53" t="s">
        <v>50</v>
      </c>
      <c r="F34" s="155">
        <f>ROUND(SUM(BI94:BI301),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51</v>
      </c>
      <c r="E36" s="96"/>
      <c r="F36" s="96"/>
      <c r="G36" s="159" t="s">
        <v>52</v>
      </c>
      <c r="H36" s="160" t="s">
        <v>53</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100</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Revitalizace janovského potoka a mostků, Litvínov</v>
      </c>
      <c r="F45" s="38"/>
      <c r="G45" s="38"/>
      <c r="H45" s="38"/>
      <c r="I45" s="142"/>
      <c r="J45" s="45"/>
      <c r="K45" s="49"/>
    </row>
    <row r="46" s="1" customFormat="1" ht="14.4" customHeight="1">
      <c r="B46" s="44"/>
      <c r="C46" s="38" t="s">
        <v>98</v>
      </c>
      <c r="D46" s="45"/>
      <c r="E46" s="45"/>
      <c r="F46" s="45"/>
      <c r="G46" s="45"/>
      <c r="H46" s="45"/>
      <c r="I46" s="142"/>
      <c r="J46" s="45"/>
      <c r="K46" s="49"/>
    </row>
    <row r="47" s="1" customFormat="1" ht="17.25" customHeight="1">
      <c r="B47" s="44"/>
      <c r="C47" s="45"/>
      <c r="D47" s="45"/>
      <c r="E47" s="143" t="str">
        <f>E9</f>
        <v>738b - Propustek II</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Litvínov</v>
      </c>
      <c r="G49" s="45"/>
      <c r="H49" s="45"/>
      <c r="I49" s="144" t="s">
        <v>26</v>
      </c>
      <c r="J49" s="145" t="str">
        <f>IF(J12="","",J12)</f>
        <v>24. 7. 2017</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Město Litvínov, MÚ Litvínov</v>
      </c>
      <c r="G51" s="45"/>
      <c r="H51" s="45"/>
      <c r="I51" s="144" t="s">
        <v>34</v>
      </c>
      <c r="J51" s="42" t="str">
        <f>E21</f>
        <v>ENIMA PRO, a.s.</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101</v>
      </c>
      <c r="D54" s="157"/>
      <c r="E54" s="157"/>
      <c r="F54" s="157"/>
      <c r="G54" s="157"/>
      <c r="H54" s="157"/>
      <c r="I54" s="171"/>
      <c r="J54" s="172" t="s">
        <v>102</v>
      </c>
      <c r="K54" s="173"/>
    </row>
    <row r="55" s="1" customFormat="1" ht="10.32" customHeight="1">
      <c r="B55" s="44"/>
      <c r="C55" s="45"/>
      <c r="D55" s="45"/>
      <c r="E55" s="45"/>
      <c r="F55" s="45"/>
      <c r="G55" s="45"/>
      <c r="H55" s="45"/>
      <c r="I55" s="142"/>
      <c r="J55" s="45"/>
      <c r="K55" s="49"/>
    </row>
    <row r="56" s="1" customFormat="1" ht="29.28" customHeight="1">
      <c r="B56" s="44"/>
      <c r="C56" s="174" t="s">
        <v>103</v>
      </c>
      <c r="D56" s="45"/>
      <c r="E56" s="45"/>
      <c r="F56" s="45"/>
      <c r="G56" s="45"/>
      <c r="H56" s="45"/>
      <c r="I56" s="142"/>
      <c r="J56" s="153">
        <f>J94</f>
        <v>0</v>
      </c>
      <c r="K56" s="49"/>
      <c r="AU56" s="22" t="s">
        <v>104</v>
      </c>
    </row>
    <row r="57" s="7" customFormat="1" ht="24.96" customHeight="1">
      <c r="B57" s="175"/>
      <c r="C57" s="176"/>
      <c r="D57" s="177" t="s">
        <v>105</v>
      </c>
      <c r="E57" s="178"/>
      <c r="F57" s="178"/>
      <c r="G57" s="178"/>
      <c r="H57" s="178"/>
      <c r="I57" s="179"/>
      <c r="J57" s="180">
        <f>J95</f>
        <v>0</v>
      </c>
      <c r="K57" s="181"/>
    </row>
    <row r="58" s="8" customFormat="1" ht="19.92" customHeight="1">
      <c r="B58" s="182"/>
      <c r="C58" s="183"/>
      <c r="D58" s="184" t="s">
        <v>106</v>
      </c>
      <c r="E58" s="185"/>
      <c r="F58" s="185"/>
      <c r="G58" s="185"/>
      <c r="H58" s="185"/>
      <c r="I58" s="186"/>
      <c r="J58" s="187">
        <f>J96</f>
        <v>0</v>
      </c>
      <c r="K58" s="188"/>
    </row>
    <row r="59" s="8" customFormat="1" ht="19.92" customHeight="1">
      <c r="B59" s="182"/>
      <c r="C59" s="183"/>
      <c r="D59" s="184" t="s">
        <v>107</v>
      </c>
      <c r="E59" s="185"/>
      <c r="F59" s="185"/>
      <c r="G59" s="185"/>
      <c r="H59" s="185"/>
      <c r="I59" s="186"/>
      <c r="J59" s="187">
        <f>J133</f>
        <v>0</v>
      </c>
      <c r="K59" s="188"/>
    </row>
    <row r="60" s="8" customFormat="1" ht="19.92" customHeight="1">
      <c r="B60" s="182"/>
      <c r="C60" s="183"/>
      <c r="D60" s="184" t="s">
        <v>108</v>
      </c>
      <c r="E60" s="185"/>
      <c r="F60" s="185"/>
      <c r="G60" s="185"/>
      <c r="H60" s="185"/>
      <c r="I60" s="186"/>
      <c r="J60" s="187">
        <f>J142</f>
        <v>0</v>
      </c>
      <c r="K60" s="188"/>
    </row>
    <row r="61" s="8" customFormat="1" ht="19.92" customHeight="1">
      <c r="B61" s="182"/>
      <c r="C61" s="183"/>
      <c r="D61" s="184" t="s">
        <v>110</v>
      </c>
      <c r="E61" s="185"/>
      <c r="F61" s="185"/>
      <c r="G61" s="185"/>
      <c r="H61" s="185"/>
      <c r="I61" s="186"/>
      <c r="J61" s="187">
        <f>J151</f>
        <v>0</v>
      </c>
      <c r="K61" s="188"/>
    </row>
    <row r="62" s="8" customFormat="1" ht="19.92" customHeight="1">
      <c r="B62" s="182"/>
      <c r="C62" s="183"/>
      <c r="D62" s="184" t="s">
        <v>111</v>
      </c>
      <c r="E62" s="185"/>
      <c r="F62" s="185"/>
      <c r="G62" s="185"/>
      <c r="H62" s="185"/>
      <c r="I62" s="186"/>
      <c r="J62" s="187">
        <f>J156</f>
        <v>0</v>
      </c>
      <c r="K62" s="188"/>
    </row>
    <row r="63" s="8" customFormat="1" ht="19.92" customHeight="1">
      <c r="B63" s="182"/>
      <c r="C63" s="183"/>
      <c r="D63" s="184" t="s">
        <v>112</v>
      </c>
      <c r="E63" s="185"/>
      <c r="F63" s="185"/>
      <c r="G63" s="185"/>
      <c r="H63" s="185"/>
      <c r="I63" s="186"/>
      <c r="J63" s="187">
        <f>J183</f>
        <v>0</v>
      </c>
      <c r="K63" s="188"/>
    </row>
    <row r="64" s="8" customFormat="1" ht="19.92" customHeight="1">
      <c r="B64" s="182"/>
      <c r="C64" s="183"/>
      <c r="D64" s="184" t="s">
        <v>113</v>
      </c>
      <c r="E64" s="185"/>
      <c r="F64" s="185"/>
      <c r="G64" s="185"/>
      <c r="H64" s="185"/>
      <c r="I64" s="186"/>
      <c r="J64" s="187">
        <f>J189</f>
        <v>0</v>
      </c>
      <c r="K64" s="188"/>
    </row>
    <row r="65" s="8" customFormat="1" ht="19.92" customHeight="1">
      <c r="B65" s="182"/>
      <c r="C65" s="183"/>
      <c r="D65" s="184" t="s">
        <v>114</v>
      </c>
      <c r="E65" s="185"/>
      <c r="F65" s="185"/>
      <c r="G65" s="185"/>
      <c r="H65" s="185"/>
      <c r="I65" s="186"/>
      <c r="J65" s="187">
        <f>J258</f>
        <v>0</v>
      </c>
      <c r="K65" s="188"/>
    </row>
    <row r="66" s="8" customFormat="1" ht="19.92" customHeight="1">
      <c r="B66" s="182"/>
      <c r="C66" s="183"/>
      <c r="D66" s="184" t="s">
        <v>115</v>
      </c>
      <c r="E66" s="185"/>
      <c r="F66" s="185"/>
      <c r="G66" s="185"/>
      <c r="H66" s="185"/>
      <c r="I66" s="186"/>
      <c r="J66" s="187">
        <f>J267</f>
        <v>0</v>
      </c>
      <c r="K66" s="188"/>
    </row>
    <row r="67" s="7" customFormat="1" ht="24.96" customHeight="1">
      <c r="B67" s="175"/>
      <c r="C67" s="176"/>
      <c r="D67" s="177" t="s">
        <v>116</v>
      </c>
      <c r="E67" s="178"/>
      <c r="F67" s="178"/>
      <c r="G67" s="178"/>
      <c r="H67" s="178"/>
      <c r="I67" s="179"/>
      <c r="J67" s="180">
        <f>J270</f>
        <v>0</v>
      </c>
      <c r="K67" s="181"/>
    </row>
    <row r="68" s="8" customFormat="1" ht="19.92" customHeight="1">
      <c r="B68" s="182"/>
      <c r="C68" s="183"/>
      <c r="D68" s="184" t="s">
        <v>117</v>
      </c>
      <c r="E68" s="185"/>
      <c r="F68" s="185"/>
      <c r="G68" s="185"/>
      <c r="H68" s="185"/>
      <c r="I68" s="186"/>
      <c r="J68" s="187">
        <f>J271</f>
        <v>0</v>
      </c>
      <c r="K68" s="188"/>
    </row>
    <row r="69" s="8" customFormat="1" ht="19.92" customHeight="1">
      <c r="B69" s="182"/>
      <c r="C69" s="183"/>
      <c r="D69" s="184" t="s">
        <v>118</v>
      </c>
      <c r="E69" s="185"/>
      <c r="F69" s="185"/>
      <c r="G69" s="185"/>
      <c r="H69" s="185"/>
      <c r="I69" s="186"/>
      <c r="J69" s="187">
        <f>J281</f>
        <v>0</v>
      </c>
      <c r="K69" s="188"/>
    </row>
    <row r="70" s="7" customFormat="1" ht="24.96" customHeight="1">
      <c r="B70" s="175"/>
      <c r="C70" s="176"/>
      <c r="D70" s="177" t="s">
        <v>119</v>
      </c>
      <c r="E70" s="178"/>
      <c r="F70" s="178"/>
      <c r="G70" s="178"/>
      <c r="H70" s="178"/>
      <c r="I70" s="179"/>
      <c r="J70" s="180">
        <f>J289</f>
        <v>0</v>
      </c>
      <c r="K70" s="181"/>
    </row>
    <row r="71" s="8" customFormat="1" ht="19.92" customHeight="1">
      <c r="B71" s="182"/>
      <c r="C71" s="183"/>
      <c r="D71" s="184" t="s">
        <v>120</v>
      </c>
      <c r="E71" s="185"/>
      <c r="F71" s="185"/>
      <c r="G71" s="185"/>
      <c r="H71" s="185"/>
      <c r="I71" s="186"/>
      <c r="J71" s="187">
        <f>J290</f>
        <v>0</v>
      </c>
      <c r="K71" s="188"/>
    </row>
    <row r="72" s="7" customFormat="1" ht="24.96" customHeight="1">
      <c r="B72" s="175"/>
      <c r="C72" s="176"/>
      <c r="D72" s="177" t="s">
        <v>121</v>
      </c>
      <c r="E72" s="178"/>
      <c r="F72" s="178"/>
      <c r="G72" s="178"/>
      <c r="H72" s="178"/>
      <c r="I72" s="179"/>
      <c r="J72" s="180">
        <f>J294</f>
        <v>0</v>
      </c>
      <c r="K72" s="181"/>
    </row>
    <row r="73" s="8" customFormat="1" ht="19.92" customHeight="1">
      <c r="B73" s="182"/>
      <c r="C73" s="183"/>
      <c r="D73" s="184" t="s">
        <v>122</v>
      </c>
      <c r="E73" s="185"/>
      <c r="F73" s="185"/>
      <c r="G73" s="185"/>
      <c r="H73" s="185"/>
      <c r="I73" s="186"/>
      <c r="J73" s="187">
        <f>J295</f>
        <v>0</v>
      </c>
      <c r="K73" s="188"/>
    </row>
    <row r="74" s="8" customFormat="1" ht="19.92" customHeight="1">
      <c r="B74" s="182"/>
      <c r="C74" s="183"/>
      <c r="D74" s="184" t="s">
        <v>123</v>
      </c>
      <c r="E74" s="185"/>
      <c r="F74" s="185"/>
      <c r="G74" s="185"/>
      <c r="H74" s="185"/>
      <c r="I74" s="186"/>
      <c r="J74" s="187">
        <f>J298</f>
        <v>0</v>
      </c>
      <c r="K74" s="188"/>
    </row>
    <row r="75" s="1" customFormat="1" ht="21.84" customHeight="1">
      <c r="B75" s="44"/>
      <c r="C75" s="45"/>
      <c r="D75" s="45"/>
      <c r="E75" s="45"/>
      <c r="F75" s="45"/>
      <c r="G75" s="45"/>
      <c r="H75" s="45"/>
      <c r="I75" s="142"/>
      <c r="J75" s="45"/>
      <c r="K75" s="49"/>
    </row>
    <row r="76" s="1" customFormat="1" ht="6.96" customHeight="1">
      <c r="B76" s="65"/>
      <c r="C76" s="66"/>
      <c r="D76" s="66"/>
      <c r="E76" s="66"/>
      <c r="F76" s="66"/>
      <c r="G76" s="66"/>
      <c r="H76" s="66"/>
      <c r="I76" s="164"/>
      <c r="J76" s="66"/>
      <c r="K76" s="67"/>
    </row>
    <row r="80" s="1" customFormat="1" ht="6.96" customHeight="1">
      <c r="B80" s="68"/>
      <c r="C80" s="69"/>
      <c r="D80" s="69"/>
      <c r="E80" s="69"/>
      <c r="F80" s="69"/>
      <c r="G80" s="69"/>
      <c r="H80" s="69"/>
      <c r="I80" s="167"/>
      <c r="J80" s="69"/>
      <c r="K80" s="69"/>
      <c r="L80" s="70"/>
    </row>
    <row r="81" s="1" customFormat="1" ht="36.96" customHeight="1">
      <c r="B81" s="44"/>
      <c r="C81" s="71" t="s">
        <v>124</v>
      </c>
      <c r="D81" s="72"/>
      <c r="E81" s="72"/>
      <c r="F81" s="72"/>
      <c r="G81" s="72"/>
      <c r="H81" s="72"/>
      <c r="I81" s="189"/>
      <c r="J81" s="72"/>
      <c r="K81" s="72"/>
      <c r="L81" s="70"/>
    </row>
    <row r="82" s="1" customFormat="1" ht="6.96" customHeight="1">
      <c r="B82" s="44"/>
      <c r="C82" s="72"/>
      <c r="D82" s="72"/>
      <c r="E82" s="72"/>
      <c r="F82" s="72"/>
      <c r="G82" s="72"/>
      <c r="H82" s="72"/>
      <c r="I82" s="189"/>
      <c r="J82" s="72"/>
      <c r="K82" s="72"/>
      <c r="L82" s="70"/>
    </row>
    <row r="83" s="1" customFormat="1" ht="14.4" customHeight="1">
      <c r="B83" s="44"/>
      <c r="C83" s="74" t="s">
        <v>18</v>
      </c>
      <c r="D83" s="72"/>
      <c r="E83" s="72"/>
      <c r="F83" s="72"/>
      <c r="G83" s="72"/>
      <c r="H83" s="72"/>
      <c r="I83" s="189"/>
      <c r="J83" s="72"/>
      <c r="K83" s="72"/>
      <c r="L83" s="70"/>
    </row>
    <row r="84" s="1" customFormat="1" ht="16.5" customHeight="1">
      <c r="B84" s="44"/>
      <c r="C84" s="72"/>
      <c r="D84" s="72"/>
      <c r="E84" s="190" t="str">
        <f>E7</f>
        <v>Revitalizace janovského potoka a mostků, Litvínov</v>
      </c>
      <c r="F84" s="74"/>
      <c r="G84" s="74"/>
      <c r="H84" s="74"/>
      <c r="I84" s="189"/>
      <c r="J84" s="72"/>
      <c r="K84" s="72"/>
      <c r="L84" s="70"/>
    </row>
    <row r="85" s="1" customFormat="1" ht="14.4" customHeight="1">
      <c r="B85" s="44"/>
      <c r="C85" s="74" t="s">
        <v>98</v>
      </c>
      <c r="D85" s="72"/>
      <c r="E85" s="72"/>
      <c r="F85" s="72"/>
      <c r="G85" s="72"/>
      <c r="H85" s="72"/>
      <c r="I85" s="189"/>
      <c r="J85" s="72"/>
      <c r="K85" s="72"/>
      <c r="L85" s="70"/>
    </row>
    <row r="86" s="1" customFormat="1" ht="17.25" customHeight="1">
      <c r="B86" s="44"/>
      <c r="C86" s="72"/>
      <c r="D86" s="72"/>
      <c r="E86" s="80" t="str">
        <f>E9</f>
        <v>738b - Propustek II</v>
      </c>
      <c r="F86" s="72"/>
      <c r="G86" s="72"/>
      <c r="H86" s="72"/>
      <c r="I86" s="189"/>
      <c r="J86" s="72"/>
      <c r="K86" s="72"/>
      <c r="L86" s="70"/>
    </row>
    <row r="87" s="1" customFormat="1" ht="6.96" customHeight="1">
      <c r="B87" s="44"/>
      <c r="C87" s="72"/>
      <c r="D87" s="72"/>
      <c r="E87" s="72"/>
      <c r="F87" s="72"/>
      <c r="G87" s="72"/>
      <c r="H87" s="72"/>
      <c r="I87" s="189"/>
      <c r="J87" s="72"/>
      <c r="K87" s="72"/>
      <c r="L87" s="70"/>
    </row>
    <row r="88" s="1" customFormat="1" ht="18" customHeight="1">
      <c r="B88" s="44"/>
      <c r="C88" s="74" t="s">
        <v>24</v>
      </c>
      <c r="D88" s="72"/>
      <c r="E88" s="72"/>
      <c r="F88" s="191" t="str">
        <f>F12</f>
        <v>Litvínov</v>
      </c>
      <c r="G88" s="72"/>
      <c r="H88" s="72"/>
      <c r="I88" s="192" t="s">
        <v>26</v>
      </c>
      <c r="J88" s="83" t="str">
        <f>IF(J12="","",J12)</f>
        <v>24. 7. 2017</v>
      </c>
      <c r="K88" s="72"/>
      <c r="L88" s="70"/>
    </row>
    <row r="89" s="1" customFormat="1" ht="6.96" customHeight="1">
      <c r="B89" s="44"/>
      <c r="C89" s="72"/>
      <c r="D89" s="72"/>
      <c r="E89" s="72"/>
      <c r="F89" s="72"/>
      <c r="G89" s="72"/>
      <c r="H89" s="72"/>
      <c r="I89" s="189"/>
      <c r="J89" s="72"/>
      <c r="K89" s="72"/>
      <c r="L89" s="70"/>
    </row>
    <row r="90" s="1" customFormat="1">
      <c r="B90" s="44"/>
      <c r="C90" s="74" t="s">
        <v>28</v>
      </c>
      <c r="D90" s="72"/>
      <c r="E90" s="72"/>
      <c r="F90" s="191" t="str">
        <f>E15</f>
        <v>Město Litvínov, MÚ Litvínov</v>
      </c>
      <c r="G90" s="72"/>
      <c r="H90" s="72"/>
      <c r="I90" s="192" t="s">
        <v>34</v>
      </c>
      <c r="J90" s="191" t="str">
        <f>E21</f>
        <v>ENIMA PRO, a.s.</v>
      </c>
      <c r="K90" s="72"/>
      <c r="L90" s="70"/>
    </row>
    <row r="91" s="1" customFormat="1" ht="14.4" customHeight="1">
      <c r="B91" s="44"/>
      <c r="C91" s="74" t="s">
        <v>32</v>
      </c>
      <c r="D91" s="72"/>
      <c r="E91" s="72"/>
      <c r="F91" s="191" t="str">
        <f>IF(E18="","",E18)</f>
        <v/>
      </c>
      <c r="G91" s="72"/>
      <c r="H91" s="72"/>
      <c r="I91" s="189"/>
      <c r="J91" s="72"/>
      <c r="K91" s="72"/>
      <c r="L91" s="70"/>
    </row>
    <row r="92" s="1" customFormat="1" ht="10.32" customHeight="1">
      <c r="B92" s="44"/>
      <c r="C92" s="72"/>
      <c r="D92" s="72"/>
      <c r="E92" s="72"/>
      <c r="F92" s="72"/>
      <c r="G92" s="72"/>
      <c r="H92" s="72"/>
      <c r="I92" s="189"/>
      <c r="J92" s="72"/>
      <c r="K92" s="72"/>
      <c r="L92" s="70"/>
    </row>
    <row r="93" s="9" customFormat="1" ht="29.28" customHeight="1">
      <c r="B93" s="193"/>
      <c r="C93" s="194" t="s">
        <v>125</v>
      </c>
      <c r="D93" s="195" t="s">
        <v>60</v>
      </c>
      <c r="E93" s="195" t="s">
        <v>56</v>
      </c>
      <c r="F93" s="195" t="s">
        <v>126</v>
      </c>
      <c r="G93" s="195" t="s">
        <v>127</v>
      </c>
      <c r="H93" s="195" t="s">
        <v>128</v>
      </c>
      <c r="I93" s="196" t="s">
        <v>129</v>
      </c>
      <c r="J93" s="195" t="s">
        <v>102</v>
      </c>
      <c r="K93" s="197" t="s">
        <v>130</v>
      </c>
      <c r="L93" s="198"/>
      <c r="M93" s="100" t="s">
        <v>131</v>
      </c>
      <c r="N93" s="101" t="s">
        <v>45</v>
      </c>
      <c r="O93" s="101" t="s">
        <v>132</v>
      </c>
      <c r="P93" s="101" t="s">
        <v>133</v>
      </c>
      <c r="Q93" s="101" t="s">
        <v>134</v>
      </c>
      <c r="R93" s="101" t="s">
        <v>135</v>
      </c>
      <c r="S93" s="101" t="s">
        <v>136</v>
      </c>
      <c r="T93" s="102" t="s">
        <v>137</v>
      </c>
    </row>
    <row r="94" s="1" customFormat="1" ht="29.28" customHeight="1">
      <c r="B94" s="44"/>
      <c r="C94" s="106" t="s">
        <v>103</v>
      </c>
      <c r="D94" s="72"/>
      <c r="E94" s="72"/>
      <c r="F94" s="72"/>
      <c r="G94" s="72"/>
      <c r="H94" s="72"/>
      <c r="I94" s="189"/>
      <c r="J94" s="199">
        <f>BK94</f>
        <v>0</v>
      </c>
      <c r="K94" s="72"/>
      <c r="L94" s="70"/>
      <c r="M94" s="103"/>
      <c r="N94" s="104"/>
      <c r="O94" s="104"/>
      <c r="P94" s="200">
        <f>P95+P270+P289+P294</f>
        <v>0</v>
      </c>
      <c r="Q94" s="104"/>
      <c r="R94" s="200">
        <f>R95+R270+R289+R294</f>
        <v>20.22164343</v>
      </c>
      <c r="S94" s="104"/>
      <c r="T94" s="201">
        <f>T95+T270+T289+T294</f>
        <v>12.641916</v>
      </c>
      <c r="AT94" s="22" t="s">
        <v>74</v>
      </c>
      <c r="AU94" s="22" t="s">
        <v>104</v>
      </c>
      <c r="BK94" s="202">
        <f>BK95+BK270+BK289+BK294</f>
        <v>0</v>
      </c>
    </row>
    <row r="95" s="10" customFormat="1" ht="37.44" customHeight="1">
      <c r="B95" s="203"/>
      <c r="C95" s="204"/>
      <c r="D95" s="205" t="s">
        <v>74</v>
      </c>
      <c r="E95" s="206" t="s">
        <v>138</v>
      </c>
      <c r="F95" s="206" t="s">
        <v>139</v>
      </c>
      <c r="G95" s="204"/>
      <c r="H95" s="204"/>
      <c r="I95" s="207"/>
      <c r="J95" s="208">
        <f>BK95</f>
        <v>0</v>
      </c>
      <c r="K95" s="204"/>
      <c r="L95" s="209"/>
      <c r="M95" s="210"/>
      <c r="N95" s="211"/>
      <c r="O95" s="211"/>
      <c r="P95" s="212">
        <f>P96+P133+P142+P151+P156+P183+P189+P258+P267</f>
        <v>0</v>
      </c>
      <c r="Q95" s="211"/>
      <c r="R95" s="212">
        <f>R96+R133+R142+R151+R156+R183+R189+R258+R267</f>
        <v>19.975010230000002</v>
      </c>
      <c r="S95" s="211"/>
      <c r="T95" s="213">
        <f>T96+T133+T142+T151+T156+T183+T189+T258+T267</f>
        <v>12.641916</v>
      </c>
      <c r="AR95" s="214" t="s">
        <v>83</v>
      </c>
      <c r="AT95" s="215" t="s">
        <v>74</v>
      </c>
      <c r="AU95" s="215" t="s">
        <v>75</v>
      </c>
      <c r="AY95" s="214" t="s">
        <v>140</v>
      </c>
      <c r="BK95" s="216">
        <f>BK96+BK133+BK142+BK151+BK156+BK183+BK189+BK258+BK267</f>
        <v>0</v>
      </c>
    </row>
    <row r="96" s="10" customFormat="1" ht="19.92" customHeight="1">
      <c r="B96" s="203"/>
      <c r="C96" s="204"/>
      <c r="D96" s="205" t="s">
        <v>74</v>
      </c>
      <c r="E96" s="217" t="s">
        <v>83</v>
      </c>
      <c r="F96" s="217" t="s">
        <v>141</v>
      </c>
      <c r="G96" s="204"/>
      <c r="H96" s="204"/>
      <c r="I96" s="207"/>
      <c r="J96" s="218">
        <f>BK96</f>
        <v>0</v>
      </c>
      <c r="K96" s="204"/>
      <c r="L96" s="209"/>
      <c r="M96" s="210"/>
      <c r="N96" s="211"/>
      <c r="O96" s="211"/>
      <c r="P96" s="212">
        <f>SUM(P97:P132)</f>
        <v>0</v>
      </c>
      <c r="Q96" s="211"/>
      <c r="R96" s="212">
        <f>SUM(R97:R132)</f>
        <v>0</v>
      </c>
      <c r="S96" s="211"/>
      <c r="T96" s="213">
        <f>SUM(T97:T132)</f>
        <v>7.8034999999999997</v>
      </c>
      <c r="AR96" s="214" t="s">
        <v>83</v>
      </c>
      <c r="AT96" s="215" t="s">
        <v>74</v>
      </c>
      <c r="AU96" s="215" t="s">
        <v>83</v>
      </c>
      <c r="AY96" s="214" t="s">
        <v>140</v>
      </c>
      <c r="BK96" s="216">
        <f>SUM(BK97:BK132)</f>
        <v>0</v>
      </c>
    </row>
    <row r="97" s="1" customFormat="1" ht="38.25" customHeight="1">
      <c r="B97" s="44"/>
      <c r="C97" s="219" t="s">
        <v>83</v>
      </c>
      <c r="D97" s="219" t="s">
        <v>142</v>
      </c>
      <c r="E97" s="220" t="s">
        <v>661</v>
      </c>
      <c r="F97" s="221" t="s">
        <v>662</v>
      </c>
      <c r="G97" s="222" t="s">
        <v>164</v>
      </c>
      <c r="H97" s="223">
        <v>15.606999999999999</v>
      </c>
      <c r="I97" s="224"/>
      <c r="J97" s="225">
        <f>ROUND(I97*H97,2)</f>
        <v>0</v>
      </c>
      <c r="K97" s="221" t="s">
        <v>146</v>
      </c>
      <c r="L97" s="70"/>
      <c r="M97" s="226" t="s">
        <v>23</v>
      </c>
      <c r="N97" s="227" t="s">
        <v>46</v>
      </c>
      <c r="O97" s="45"/>
      <c r="P97" s="228">
        <f>O97*H97</f>
        <v>0</v>
      </c>
      <c r="Q97" s="228">
        <v>0</v>
      </c>
      <c r="R97" s="228">
        <f>Q97*H97</f>
        <v>0</v>
      </c>
      <c r="S97" s="228">
        <v>0.5</v>
      </c>
      <c r="T97" s="229">
        <f>S97*H97</f>
        <v>7.8034999999999997</v>
      </c>
      <c r="AR97" s="22" t="s">
        <v>147</v>
      </c>
      <c r="AT97" s="22" t="s">
        <v>142</v>
      </c>
      <c r="AU97" s="22" t="s">
        <v>85</v>
      </c>
      <c r="AY97" s="22" t="s">
        <v>140</v>
      </c>
      <c r="BE97" s="230">
        <f>IF(N97="základní",J97,0)</f>
        <v>0</v>
      </c>
      <c r="BF97" s="230">
        <f>IF(N97="snížená",J97,0)</f>
        <v>0</v>
      </c>
      <c r="BG97" s="230">
        <f>IF(N97="zákl. přenesená",J97,0)</f>
        <v>0</v>
      </c>
      <c r="BH97" s="230">
        <f>IF(N97="sníž. přenesená",J97,0)</f>
        <v>0</v>
      </c>
      <c r="BI97" s="230">
        <f>IF(N97="nulová",J97,0)</f>
        <v>0</v>
      </c>
      <c r="BJ97" s="22" t="s">
        <v>83</v>
      </c>
      <c r="BK97" s="230">
        <f>ROUND(I97*H97,2)</f>
        <v>0</v>
      </c>
      <c r="BL97" s="22" t="s">
        <v>147</v>
      </c>
      <c r="BM97" s="22" t="s">
        <v>663</v>
      </c>
    </row>
    <row r="98" s="1" customFormat="1">
      <c r="B98" s="44"/>
      <c r="C98" s="72"/>
      <c r="D98" s="231" t="s">
        <v>149</v>
      </c>
      <c r="E98" s="72"/>
      <c r="F98" s="232" t="s">
        <v>166</v>
      </c>
      <c r="G98" s="72"/>
      <c r="H98" s="72"/>
      <c r="I98" s="189"/>
      <c r="J98" s="72"/>
      <c r="K98" s="72"/>
      <c r="L98" s="70"/>
      <c r="M98" s="233"/>
      <c r="N98" s="45"/>
      <c r="O98" s="45"/>
      <c r="P98" s="45"/>
      <c r="Q98" s="45"/>
      <c r="R98" s="45"/>
      <c r="S98" s="45"/>
      <c r="T98" s="93"/>
      <c r="AT98" s="22" t="s">
        <v>149</v>
      </c>
      <c r="AU98" s="22" t="s">
        <v>85</v>
      </c>
    </row>
    <row r="99" s="11" customFormat="1">
      <c r="B99" s="234"/>
      <c r="C99" s="235"/>
      <c r="D99" s="231" t="s">
        <v>167</v>
      </c>
      <c r="E99" s="236" t="s">
        <v>23</v>
      </c>
      <c r="F99" s="237" t="s">
        <v>664</v>
      </c>
      <c r="G99" s="235"/>
      <c r="H99" s="238">
        <v>15.606999999999999</v>
      </c>
      <c r="I99" s="239"/>
      <c r="J99" s="235"/>
      <c r="K99" s="235"/>
      <c r="L99" s="240"/>
      <c r="M99" s="241"/>
      <c r="N99" s="242"/>
      <c r="O99" s="242"/>
      <c r="P99" s="242"/>
      <c r="Q99" s="242"/>
      <c r="R99" s="242"/>
      <c r="S99" s="242"/>
      <c r="T99" s="243"/>
      <c r="AT99" s="244" t="s">
        <v>167</v>
      </c>
      <c r="AU99" s="244" t="s">
        <v>85</v>
      </c>
      <c r="AV99" s="11" t="s">
        <v>85</v>
      </c>
      <c r="AW99" s="11" t="s">
        <v>38</v>
      </c>
      <c r="AX99" s="11" t="s">
        <v>75</v>
      </c>
      <c r="AY99" s="244" t="s">
        <v>140</v>
      </c>
    </row>
    <row r="100" s="12" customFormat="1">
      <c r="B100" s="245"/>
      <c r="C100" s="246"/>
      <c r="D100" s="231" t="s">
        <v>167</v>
      </c>
      <c r="E100" s="247" t="s">
        <v>23</v>
      </c>
      <c r="F100" s="248" t="s">
        <v>169</v>
      </c>
      <c r="G100" s="246"/>
      <c r="H100" s="249">
        <v>15.606999999999999</v>
      </c>
      <c r="I100" s="250"/>
      <c r="J100" s="246"/>
      <c r="K100" s="246"/>
      <c r="L100" s="251"/>
      <c r="M100" s="252"/>
      <c r="N100" s="253"/>
      <c r="O100" s="253"/>
      <c r="P100" s="253"/>
      <c r="Q100" s="253"/>
      <c r="R100" s="253"/>
      <c r="S100" s="253"/>
      <c r="T100" s="254"/>
      <c r="AT100" s="255" t="s">
        <v>167</v>
      </c>
      <c r="AU100" s="255" t="s">
        <v>85</v>
      </c>
      <c r="AV100" s="12" t="s">
        <v>147</v>
      </c>
      <c r="AW100" s="12" t="s">
        <v>38</v>
      </c>
      <c r="AX100" s="12" t="s">
        <v>83</v>
      </c>
      <c r="AY100" s="255" t="s">
        <v>140</v>
      </c>
    </row>
    <row r="101" s="1" customFormat="1" ht="38.25" customHeight="1">
      <c r="B101" s="44"/>
      <c r="C101" s="219" t="s">
        <v>85</v>
      </c>
      <c r="D101" s="219" t="s">
        <v>142</v>
      </c>
      <c r="E101" s="220" t="s">
        <v>665</v>
      </c>
      <c r="F101" s="221" t="s">
        <v>666</v>
      </c>
      <c r="G101" s="222" t="s">
        <v>178</v>
      </c>
      <c r="H101" s="223">
        <v>1.5209999999999999</v>
      </c>
      <c r="I101" s="224"/>
      <c r="J101" s="225">
        <f>ROUND(I101*H101,2)</f>
        <v>0</v>
      </c>
      <c r="K101" s="221" t="s">
        <v>146</v>
      </c>
      <c r="L101" s="70"/>
      <c r="M101" s="226" t="s">
        <v>23</v>
      </c>
      <c r="N101" s="227" t="s">
        <v>46</v>
      </c>
      <c r="O101" s="45"/>
      <c r="P101" s="228">
        <f>O101*H101</f>
        <v>0</v>
      </c>
      <c r="Q101" s="228">
        <v>0</v>
      </c>
      <c r="R101" s="228">
        <f>Q101*H101</f>
        <v>0</v>
      </c>
      <c r="S101" s="228">
        <v>0</v>
      </c>
      <c r="T101" s="229">
        <f>S101*H101</f>
        <v>0</v>
      </c>
      <c r="AR101" s="22" t="s">
        <v>147</v>
      </c>
      <c r="AT101" s="22" t="s">
        <v>142</v>
      </c>
      <c r="AU101" s="22" t="s">
        <v>85</v>
      </c>
      <c r="AY101" s="22" t="s">
        <v>140</v>
      </c>
      <c r="BE101" s="230">
        <f>IF(N101="základní",J101,0)</f>
        <v>0</v>
      </c>
      <c r="BF101" s="230">
        <f>IF(N101="snížená",J101,0)</f>
        <v>0</v>
      </c>
      <c r="BG101" s="230">
        <f>IF(N101="zákl. přenesená",J101,0)</f>
        <v>0</v>
      </c>
      <c r="BH101" s="230">
        <f>IF(N101="sníž. přenesená",J101,0)</f>
        <v>0</v>
      </c>
      <c r="BI101" s="230">
        <f>IF(N101="nulová",J101,0)</f>
        <v>0</v>
      </c>
      <c r="BJ101" s="22" t="s">
        <v>83</v>
      </c>
      <c r="BK101" s="230">
        <f>ROUND(I101*H101,2)</f>
        <v>0</v>
      </c>
      <c r="BL101" s="22" t="s">
        <v>147</v>
      </c>
      <c r="BM101" s="22" t="s">
        <v>667</v>
      </c>
    </row>
    <row r="102" s="1" customFormat="1">
      <c r="B102" s="44"/>
      <c r="C102" s="72"/>
      <c r="D102" s="231" t="s">
        <v>149</v>
      </c>
      <c r="E102" s="72"/>
      <c r="F102" s="232" t="s">
        <v>668</v>
      </c>
      <c r="G102" s="72"/>
      <c r="H102" s="72"/>
      <c r="I102" s="189"/>
      <c r="J102" s="72"/>
      <c r="K102" s="72"/>
      <c r="L102" s="70"/>
      <c r="M102" s="233"/>
      <c r="N102" s="45"/>
      <c r="O102" s="45"/>
      <c r="P102" s="45"/>
      <c r="Q102" s="45"/>
      <c r="R102" s="45"/>
      <c r="S102" s="45"/>
      <c r="T102" s="93"/>
      <c r="AT102" s="22" t="s">
        <v>149</v>
      </c>
      <c r="AU102" s="22" t="s">
        <v>85</v>
      </c>
    </row>
    <row r="103" s="11" customFormat="1">
      <c r="B103" s="234"/>
      <c r="C103" s="235"/>
      <c r="D103" s="231" t="s">
        <v>167</v>
      </c>
      <c r="E103" s="236" t="s">
        <v>23</v>
      </c>
      <c r="F103" s="237" t="s">
        <v>669</v>
      </c>
      <c r="G103" s="235"/>
      <c r="H103" s="238">
        <v>1.5209999999999999</v>
      </c>
      <c r="I103" s="239"/>
      <c r="J103" s="235"/>
      <c r="K103" s="235"/>
      <c r="L103" s="240"/>
      <c r="M103" s="241"/>
      <c r="N103" s="242"/>
      <c r="O103" s="242"/>
      <c r="P103" s="242"/>
      <c r="Q103" s="242"/>
      <c r="R103" s="242"/>
      <c r="S103" s="242"/>
      <c r="T103" s="243"/>
      <c r="AT103" s="244" t="s">
        <v>167</v>
      </c>
      <c r="AU103" s="244" t="s">
        <v>85</v>
      </c>
      <c r="AV103" s="11" t="s">
        <v>85</v>
      </c>
      <c r="AW103" s="11" t="s">
        <v>38</v>
      </c>
      <c r="AX103" s="11" t="s">
        <v>75</v>
      </c>
      <c r="AY103" s="244" t="s">
        <v>140</v>
      </c>
    </row>
    <row r="104" s="12" customFormat="1">
      <c r="B104" s="245"/>
      <c r="C104" s="246"/>
      <c r="D104" s="231" t="s">
        <v>167</v>
      </c>
      <c r="E104" s="247" t="s">
        <v>23</v>
      </c>
      <c r="F104" s="248" t="s">
        <v>169</v>
      </c>
      <c r="G104" s="246"/>
      <c r="H104" s="249">
        <v>1.5209999999999999</v>
      </c>
      <c r="I104" s="250"/>
      <c r="J104" s="246"/>
      <c r="K104" s="246"/>
      <c r="L104" s="251"/>
      <c r="M104" s="252"/>
      <c r="N104" s="253"/>
      <c r="O104" s="253"/>
      <c r="P104" s="253"/>
      <c r="Q104" s="253"/>
      <c r="R104" s="253"/>
      <c r="S104" s="253"/>
      <c r="T104" s="254"/>
      <c r="AT104" s="255" t="s">
        <v>167</v>
      </c>
      <c r="AU104" s="255" t="s">
        <v>85</v>
      </c>
      <c r="AV104" s="12" t="s">
        <v>147</v>
      </c>
      <c r="AW104" s="12" t="s">
        <v>38</v>
      </c>
      <c r="AX104" s="12" t="s">
        <v>83</v>
      </c>
      <c r="AY104" s="255" t="s">
        <v>140</v>
      </c>
    </row>
    <row r="105" s="1" customFormat="1" ht="38.25" customHeight="1">
      <c r="B105" s="44"/>
      <c r="C105" s="219" t="s">
        <v>157</v>
      </c>
      <c r="D105" s="219" t="s">
        <v>142</v>
      </c>
      <c r="E105" s="220" t="s">
        <v>670</v>
      </c>
      <c r="F105" s="221" t="s">
        <v>671</v>
      </c>
      <c r="G105" s="222" t="s">
        <v>178</v>
      </c>
      <c r="H105" s="223">
        <v>1.5209999999999999</v>
      </c>
      <c r="I105" s="224"/>
      <c r="J105" s="225">
        <f>ROUND(I105*H105,2)</f>
        <v>0</v>
      </c>
      <c r="K105" s="221" t="s">
        <v>146</v>
      </c>
      <c r="L105" s="70"/>
      <c r="M105" s="226" t="s">
        <v>23</v>
      </c>
      <c r="N105" s="227" t="s">
        <v>46</v>
      </c>
      <c r="O105" s="45"/>
      <c r="P105" s="228">
        <f>O105*H105</f>
        <v>0</v>
      </c>
      <c r="Q105" s="228">
        <v>0</v>
      </c>
      <c r="R105" s="228">
        <f>Q105*H105</f>
        <v>0</v>
      </c>
      <c r="S105" s="228">
        <v>0</v>
      </c>
      <c r="T105" s="229">
        <f>S105*H105</f>
        <v>0</v>
      </c>
      <c r="AR105" s="22" t="s">
        <v>147</v>
      </c>
      <c r="AT105" s="22" t="s">
        <v>142</v>
      </c>
      <c r="AU105" s="22" t="s">
        <v>85</v>
      </c>
      <c r="AY105" s="22" t="s">
        <v>140</v>
      </c>
      <c r="BE105" s="230">
        <f>IF(N105="základní",J105,0)</f>
        <v>0</v>
      </c>
      <c r="BF105" s="230">
        <f>IF(N105="snížená",J105,0)</f>
        <v>0</v>
      </c>
      <c r="BG105" s="230">
        <f>IF(N105="zákl. přenesená",J105,0)</f>
        <v>0</v>
      </c>
      <c r="BH105" s="230">
        <f>IF(N105="sníž. přenesená",J105,0)</f>
        <v>0</v>
      </c>
      <c r="BI105" s="230">
        <f>IF(N105="nulová",J105,0)</f>
        <v>0</v>
      </c>
      <c r="BJ105" s="22" t="s">
        <v>83</v>
      </c>
      <c r="BK105" s="230">
        <f>ROUND(I105*H105,2)</f>
        <v>0</v>
      </c>
      <c r="BL105" s="22" t="s">
        <v>147</v>
      </c>
      <c r="BM105" s="22" t="s">
        <v>672</v>
      </c>
    </row>
    <row r="106" s="1" customFormat="1">
      <c r="B106" s="44"/>
      <c r="C106" s="72"/>
      <c r="D106" s="231" t="s">
        <v>149</v>
      </c>
      <c r="E106" s="72"/>
      <c r="F106" s="232" t="s">
        <v>668</v>
      </c>
      <c r="G106" s="72"/>
      <c r="H106" s="72"/>
      <c r="I106" s="189"/>
      <c r="J106" s="72"/>
      <c r="K106" s="72"/>
      <c r="L106" s="70"/>
      <c r="M106" s="233"/>
      <c r="N106" s="45"/>
      <c r="O106" s="45"/>
      <c r="P106" s="45"/>
      <c r="Q106" s="45"/>
      <c r="R106" s="45"/>
      <c r="S106" s="45"/>
      <c r="T106" s="93"/>
      <c r="AT106" s="22" t="s">
        <v>149</v>
      </c>
      <c r="AU106" s="22" t="s">
        <v>85</v>
      </c>
    </row>
    <row r="107" s="1" customFormat="1" ht="38.25" customHeight="1">
      <c r="B107" s="44"/>
      <c r="C107" s="219" t="s">
        <v>147</v>
      </c>
      <c r="D107" s="219" t="s">
        <v>142</v>
      </c>
      <c r="E107" s="220" t="s">
        <v>176</v>
      </c>
      <c r="F107" s="221" t="s">
        <v>177</v>
      </c>
      <c r="G107" s="222" t="s">
        <v>178</v>
      </c>
      <c r="H107" s="223">
        <v>1.1160000000000001</v>
      </c>
      <c r="I107" s="224"/>
      <c r="J107" s="225">
        <f>ROUND(I107*H107,2)</f>
        <v>0</v>
      </c>
      <c r="K107" s="221" t="s">
        <v>146</v>
      </c>
      <c r="L107" s="70"/>
      <c r="M107" s="226" t="s">
        <v>23</v>
      </c>
      <c r="N107" s="227" t="s">
        <v>46</v>
      </c>
      <c r="O107" s="45"/>
      <c r="P107" s="228">
        <f>O107*H107</f>
        <v>0</v>
      </c>
      <c r="Q107" s="228">
        <v>0</v>
      </c>
      <c r="R107" s="228">
        <f>Q107*H107</f>
        <v>0</v>
      </c>
      <c r="S107" s="228">
        <v>0</v>
      </c>
      <c r="T107" s="229">
        <f>S107*H107</f>
        <v>0</v>
      </c>
      <c r="AR107" s="22" t="s">
        <v>147</v>
      </c>
      <c r="AT107" s="22" t="s">
        <v>142</v>
      </c>
      <c r="AU107" s="22" t="s">
        <v>85</v>
      </c>
      <c r="AY107" s="22" t="s">
        <v>140</v>
      </c>
      <c r="BE107" s="230">
        <f>IF(N107="základní",J107,0)</f>
        <v>0</v>
      </c>
      <c r="BF107" s="230">
        <f>IF(N107="snížená",J107,0)</f>
        <v>0</v>
      </c>
      <c r="BG107" s="230">
        <f>IF(N107="zákl. přenesená",J107,0)</f>
        <v>0</v>
      </c>
      <c r="BH107" s="230">
        <f>IF(N107="sníž. přenesená",J107,0)</f>
        <v>0</v>
      </c>
      <c r="BI107" s="230">
        <f>IF(N107="nulová",J107,0)</f>
        <v>0</v>
      </c>
      <c r="BJ107" s="22" t="s">
        <v>83</v>
      </c>
      <c r="BK107" s="230">
        <f>ROUND(I107*H107,2)</f>
        <v>0</v>
      </c>
      <c r="BL107" s="22" t="s">
        <v>147</v>
      </c>
      <c r="BM107" s="22" t="s">
        <v>673</v>
      </c>
    </row>
    <row r="108" s="1" customFormat="1">
      <c r="B108" s="44"/>
      <c r="C108" s="72"/>
      <c r="D108" s="231" t="s">
        <v>149</v>
      </c>
      <c r="E108" s="72"/>
      <c r="F108" s="232" t="s">
        <v>180</v>
      </c>
      <c r="G108" s="72"/>
      <c r="H108" s="72"/>
      <c r="I108" s="189"/>
      <c r="J108" s="72"/>
      <c r="K108" s="72"/>
      <c r="L108" s="70"/>
      <c r="M108" s="233"/>
      <c r="N108" s="45"/>
      <c r="O108" s="45"/>
      <c r="P108" s="45"/>
      <c r="Q108" s="45"/>
      <c r="R108" s="45"/>
      <c r="S108" s="45"/>
      <c r="T108" s="93"/>
      <c r="AT108" s="22" t="s">
        <v>149</v>
      </c>
      <c r="AU108" s="22" t="s">
        <v>85</v>
      </c>
    </row>
    <row r="109" s="11" customFormat="1">
      <c r="B109" s="234"/>
      <c r="C109" s="235"/>
      <c r="D109" s="231" t="s">
        <v>167</v>
      </c>
      <c r="E109" s="236" t="s">
        <v>23</v>
      </c>
      <c r="F109" s="237" t="s">
        <v>674</v>
      </c>
      <c r="G109" s="235"/>
      <c r="H109" s="238">
        <v>1.1160000000000001</v>
      </c>
      <c r="I109" s="239"/>
      <c r="J109" s="235"/>
      <c r="K109" s="235"/>
      <c r="L109" s="240"/>
      <c r="M109" s="241"/>
      <c r="N109" s="242"/>
      <c r="O109" s="242"/>
      <c r="P109" s="242"/>
      <c r="Q109" s="242"/>
      <c r="R109" s="242"/>
      <c r="S109" s="242"/>
      <c r="T109" s="243"/>
      <c r="AT109" s="244" t="s">
        <v>167</v>
      </c>
      <c r="AU109" s="244" t="s">
        <v>85</v>
      </c>
      <c r="AV109" s="11" t="s">
        <v>85</v>
      </c>
      <c r="AW109" s="11" t="s">
        <v>38</v>
      </c>
      <c r="AX109" s="11" t="s">
        <v>75</v>
      </c>
      <c r="AY109" s="244" t="s">
        <v>140</v>
      </c>
    </row>
    <row r="110" s="12" customFormat="1">
      <c r="B110" s="245"/>
      <c r="C110" s="246"/>
      <c r="D110" s="231" t="s">
        <v>167</v>
      </c>
      <c r="E110" s="247" t="s">
        <v>23</v>
      </c>
      <c r="F110" s="248" t="s">
        <v>169</v>
      </c>
      <c r="G110" s="246"/>
      <c r="H110" s="249">
        <v>1.1160000000000001</v>
      </c>
      <c r="I110" s="250"/>
      <c r="J110" s="246"/>
      <c r="K110" s="246"/>
      <c r="L110" s="251"/>
      <c r="M110" s="252"/>
      <c r="N110" s="253"/>
      <c r="O110" s="253"/>
      <c r="P110" s="253"/>
      <c r="Q110" s="253"/>
      <c r="R110" s="253"/>
      <c r="S110" s="253"/>
      <c r="T110" s="254"/>
      <c r="AT110" s="255" t="s">
        <v>167</v>
      </c>
      <c r="AU110" s="255" t="s">
        <v>85</v>
      </c>
      <c r="AV110" s="12" t="s">
        <v>147</v>
      </c>
      <c r="AW110" s="12" t="s">
        <v>38</v>
      </c>
      <c r="AX110" s="12" t="s">
        <v>83</v>
      </c>
      <c r="AY110" s="255" t="s">
        <v>140</v>
      </c>
    </row>
    <row r="111" s="1" customFormat="1" ht="25.5" customHeight="1">
      <c r="B111" s="44"/>
      <c r="C111" s="219" t="s">
        <v>170</v>
      </c>
      <c r="D111" s="219" t="s">
        <v>142</v>
      </c>
      <c r="E111" s="220" t="s">
        <v>183</v>
      </c>
      <c r="F111" s="221" t="s">
        <v>184</v>
      </c>
      <c r="G111" s="222" t="s">
        <v>178</v>
      </c>
      <c r="H111" s="223">
        <v>0.63900000000000001</v>
      </c>
      <c r="I111" s="224"/>
      <c r="J111" s="225">
        <f>ROUND(I111*H111,2)</f>
        <v>0</v>
      </c>
      <c r="K111" s="221" t="s">
        <v>146</v>
      </c>
      <c r="L111" s="70"/>
      <c r="M111" s="226" t="s">
        <v>23</v>
      </c>
      <c r="N111" s="227" t="s">
        <v>46</v>
      </c>
      <c r="O111" s="45"/>
      <c r="P111" s="228">
        <f>O111*H111</f>
        <v>0</v>
      </c>
      <c r="Q111" s="228">
        <v>0</v>
      </c>
      <c r="R111" s="228">
        <f>Q111*H111</f>
        <v>0</v>
      </c>
      <c r="S111" s="228">
        <v>0</v>
      </c>
      <c r="T111" s="229">
        <f>S111*H111</f>
        <v>0</v>
      </c>
      <c r="AR111" s="22" t="s">
        <v>147</v>
      </c>
      <c r="AT111" s="22" t="s">
        <v>142</v>
      </c>
      <c r="AU111" s="22" t="s">
        <v>85</v>
      </c>
      <c r="AY111" s="22" t="s">
        <v>140</v>
      </c>
      <c r="BE111" s="230">
        <f>IF(N111="základní",J111,0)</f>
        <v>0</v>
      </c>
      <c r="BF111" s="230">
        <f>IF(N111="snížená",J111,0)</f>
        <v>0</v>
      </c>
      <c r="BG111" s="230">
        <f>IF(N111="zákl. přenesená",J111,0)</f>
        <v>0</v>
      </c>
      <c r="BH111" s="230">
        <f>IF(N111="sníž. přenesená",J111,0)</f>
        <v>0</v>
      </c>
      <c r="BI111" s="230">
        <f>IF(N111="nulová",J111,0)</f>
        <v>0</v>
      </c>
      <c r="BJ111" s="22" t="s">
        <v>83</v>
      </c>
      <c r="BK111" s="230">
        <f>ROUND(I111*H111,2)</f>
        <v>0</v>
      </c>
      <c r="BL111" s="22" t="s">
        <v>147</v>
      </c>
      <c r="BM111" s="22" t="s">
        <v>675</v>
      </c>
    </row>
    <row r="112" s="1" customFormat="1">
      <c r="B112" s="44"/>
      <c r="C112" s="72"/>
      <c r="D112" s="231" t="s">
        <v>149</v>
      </c>
      <c r="E112" s="72"/>
      <c r="F112" s="232" t="s">
        <v>186</v>
      </c>
      <c r="G112" s="72"/>
      <c r="H112" s="72"/>
      <c r="I112" s="189"/>
      <c r="J112" s="72"/>
      <c r="K112" s="72"/>
      <c r="L112" s="70"/>
      <c r="M112" s="233"/>
      <c r="N112" s="45"/>
      <c r="O112" s="45"/>
      <c r="P112" s="45"/>
      <c r="Q112" s="45"/>
      <c r="R112" s="45"/>
      <c r="S112" s="45"/>
      <c r="T112" s="93"/>
      <c r="AT112" s="22" t="s">
        <v>149</v>
      </c>
      <c r="AU112" s="22" t="s">
        <v>85</v>
      </c>
    </row>
    <row r="113" s="11" customFormat="1">
      <c r="B113" s="234"/>
      <c r="C113" s="235"/>
      <c r="D113" s="231" t="s">
        <v>167</v>
      </c>
      <c r="E113" s="236" t="s">
        <v>23</v>
      </c>
      <c r="F113" s="237" t="s">
        <v>676</v>
      </c>
      <c r="G113" s="235"/>
      <c r="H113" s="238">
        <v>0.63900000000000001</v>
      </c>
      <c r="I113" s="239"/>
      <c r="J113" s="235"/>
      <c r="K113" s="235"/>
      <c r="L113" s="240"/>
      <c r="M113" s="241"/>
      <c r="N113" s="242"/>
      <c r="O113" s="242"/>
      <c r="P113" s="242"/>
      <c r="Q113" s="242"/>
      <c r="R113" s="242"/>
      <c r="S113" s="242"/>
      <c r="T113" s="243"/>
      <c r="AT113" s="244" t="s">
        <v>167</v>
      </c>
      <c r="AU113" s="244" t="s">
        <v>85</v>
      </c>
      <c r="AV113" s="11" t="s">
        <v>85</v>
      </c>
      <c r="AW113" s="11" t="s">
        <v>38</v>
      </c>
      <c r="AX113" s="11" t="s">
        <v>75</v>
      </c>
      <c r="AY113" s="244" t="s">
        <v>140</v>
      </c>
    </row>
    <row r="114" s="12" customFormat="1">
      <c r="B114" s="245"/>
      <c r="C114" s="246"/>
      <c r="D114" s="231" t="s">
        <v>167</v>
      </c>
      <c r="E114" s="247" t="s">
        <v>23</v>
      </c>
      <c r="F114" s="248" t="s">
        <v>169</v>
      </c>
      <c r="G114" s="246"/>
      <c r="H114" s="249">
        <v>0.63900000000000001</v>
      </c>
      <c r="I114" s="250"/>
      <c r="J114" s="246"/>
      <c r="K114" s="246"/>
      <c r="L114" s="251"/>
      <c r="M114" s="252"/>
      <c r="N114" s="253"/>
      <c r="O114" s="253"/>
      <c r="P114" s="253"/>
      <c r="Q114" s="253"/>
      <c r="R114" s="253"/>
      <c r="S114" s="253"/>
      <c r="T114" s="254"/>
      <c r="AT114" s="255" t="s">
        <v>167</v>
      </c>
      <c r="AU114" s="255" t="s">
        <v>85</v>
      </c>
      <c r="AV114" s="12" t="s">
        <v>147</v>
      </c>
      <c r="AW114" s="12" t="s">
        <v>38</v>
      </c>
      <c r="AX114" s="12" t="s">
        <v>83</v>
      </c>
      <c r="AY114" s="255" t="s">
        <v>140</v>
      </c>
    </row>
    <row r="115" s="1" customFormat="1" ht="25.5" customHeight="1">
      <c r="B115" s="44"/>
      <c r="C115" s="219" t="s">
        <v>175</v>
      </c>
      <c r="D115" s="219" t="s">
        <v>142</v>
      </c>
      <c r="E115" s="220" t="s">
        <v>189</v>
      </c>
      <c r="F115" s="221" t="s">
        <v>190</v>
      </c>
      <c r="G115" s="222" t="s">
        <v>178</v>
      </c>
      <c r="H115" s="223">
        <v>0.63900000000000001</v>
      </c>
      <c r="I115" s="224"/>
      <c r="J115" s="225">
        <f>ROUND(I115*H115,2)</f>
        <v>0</v>
      </c>
      <c r="K115" s="221" t="s">
        <v>146</v>
      </c>
      <c r="L115" s="70"/>
      <c r="M115" s="226" t="s">
        <v>23</v>
      </c>
      <c r="N115" s="227" t="s">
        <v>46</v>
      </c>
      <c r="O115" s="45"/>
      <c r="P115" s="228">
        <f>O115*H115</f>
        <v>0</v>
      </c>
      <c r="Q115" s="228">
        <v>0</v>
      </c>
      <c r="R115" s="228">
        <f>Q115*H115</f>
        <v>0</v>
      </c>
      <c r="S115" s="228">
        <v>0</v>
      </c>
      <c r="T115" s="229">
        <f>S115*H115</f>
        <v>0</v>
      </c>
      <c r="AR115" s="22" t="s">
        <v>147</v>
      </c>
      <c r="AT115" s="22" t="s">
        <v>142</v>
      </c>
      <c r="AU115" s="22" t="s">
        <v>85</v>
      </c>
      <c r="AY115" s="22" t="s">
        <v>140</v>
      </c>
      <c r="BE115" s="230">
        <f>IF(N115="základní",J115,0)</f>
        <v>0</v>
      </c>
      <c r="BF115" s="230">
        <f>IF(N115="snížená",J115,0)</f>
        <v>0</v>
      </c>
      <c r="BG115" s="230">
        <f>IF(N115="zákl. přenesená",J115,0)</f>
        <v>0</v>
      </c>
      <c r="BH115" s="230">
        <f>IF(N115="sníž. přenesená",J115,0)</f>
        <v>0</v>
      </c>
      <c r="BI115" s="230">
        <f>IF(N115="nulová",J115,0)</f>
        <v>0</v>
      </c>
      <c r="BJ115" s="22" t="s">
        <v>83</v>
      </c>
      <c r="BK115" s="230">
        <f>ROUND(I115*H115,2)</f>
        <v>0</v>
      </c>
      <c r="BL115" s="22" t="s">
        <v>147</v>
      </c>
      <c r="BM115" s="22" t="s">
        <v>677</v>
      </c>
    </row>
    <row r="116" s="1" customFormat="1">
      <c r="B116" s="44"/>
      <c r="C116" s="72"/>
      <c r="D116" s="231" t="s">
        <v>149</v>
      </c>
      <c r="E116" s="72"/>
      <c r="F116" s="232" t="s">
        <v>186</v>
      </c>
      <c r="G116" s="72"/>
      <c r="H116" s="72"/>
      <c r="I116" s="189"/>
      <c r="J116" s="72"/>
      <c r="K116" s="72"/>
      <c r="L116" s="70"/>
      <c r="M116" s="233"/>
      <c r="N116" s="45"/>
      <c r="O116" s="45"/>
      <c r="P116" s="45"/>
      <c r="Q116" s="45"/>
      <c r="R116" s="45"/>
      <c r="S116" s="45"/>
      <c r="T116" s="93"/>
      <c r="AT116" s="22" t="s">
        <v>149</v>
      </c>
      <c r="AU116" s="22" t="s">
        <v>85</v>
      </c>
    </row>
    <row r="117" s="1" customFormat="1" ht="38.25" customHeight="1">
      <c r="B117" s="44"/>
      <c r="C117" s="219" t="s">
        <v>182</v>
      </c>
      <c r="D117" s="219" t="s">
        <v>142</v>
      </c>
      <c r="E117" s="220" t="s">
        <v>193</v>
      </c>
      <c r="F117" s="221" t="s">
        <v>194</v>
      </c>
      <c r="G117" s="222" t="s">
        <v>178</v>
      </c>
      <c r="H117" s="223">
        <v>3.2759999999999998</v>
      </c>
      <c r="I117" s="224"/>
      <c r="J117" s="225">
        <f>ROUND(I117*H117,2)</f>
        <v>0</v>
      </c>
      <c r="K117" s="221" t="s">
        <v>146</v>
      </c>
      <c r="L117" s="70"/>
      <c r="M117" s="226" t="s">
        <v>23</v>
      </c>
      <c r="N117" s="227" t="s">
        <v>46</v>
      </c>
      <c r="O117" s="45"/>
      <c r="P117" s="228">
        <f>O117*H117</f>
        <v>0</v>
      </c>
      <c r="Q117" s="228">
        <v>0</v>
      </c>
      <c r="R117" s="228">
        <f>Q117*H117</f>
        <v>0</v>
      </c>
      <c r="S117" s="228">
        <v>0</v>
      </c>
      <c r="T117" s="229">
        <f>S117*H117</f>
        <v>0</v>
      </c>
      <c r="AR117" s="22" t="s">
        <v>147</v>
      </c>
      <c r="AT117" s="22" t="s">
        <v>142</v>
      </c>
      <c r="AU117" s="22" t="s">
        <v>85</v>
      </c>
      <c r="AY117" s="22" t="s">
        <v>140</v>
      </c>
      <c r="BE117" s="230">
        <f>IF(N117="základní",J117,0)</f>
        <v>0</v>
      </c>
      <c r="BF117" s="230">
        <f>IF(N117="snížená",J117,0)</f>
        <v>0</v>
      </c>
      <c r="BG117" s="230">
        <f>IF(N117="zákl. přenesená",J117,0)</f>
        <v>0</v>
      </c>
      <c r="BH117" s="230">
        <f>IF(N117="sníž. přenesená",J117,0)</f>
        <v>0</v>
      </c>
      <c r="BI117" s="230">
        <f>IF(N117="nulová",J117,0)</f>
        <v>0</v>
      </c>
      <c r="BJ117" s="22" t="s">
        <v>83</v>
      </c>
      <c r="BK117" s="230">
        <f>ROUND(I117*H117,2)</f>
        <v>0</v>
      </c>
      <c r="BL117" s="22" t="s">
        <v>147</v>
      </c>
      <c r="BM117" s="22" t="s">
        <v>678</v>
      </c>
    </row>
    <row r="118" s="1" customFormat="1">
      <c r="B118" s="44"/>
      <c r="C118" s="72"/>
      <c r="D118" s="231" t="s">
        <v>149</v>
      </c>
      <c r="E118" s="72"/>
      <c r="F118" s="232" t="s">
        <v>196</v>
      </c>
      <c r="G118" s="72"/>
      <c r="H118" s="72"/>
      <c r="I118" s="189"/>
      <c r="J118" s="72"/>
      <c r="K118" s="72"/>
      <c r="L118" s="70"/>
      <c r="M118" s="233"/>
      <c r="N118" s="45"/>
      <c r="O118" s="45"/>
      <c r="P118" s="45"/>
      <c r="Q118" s="45"/>
      <c r="R118" s="45"/>
      <c r="S118" s="45"/>
      <c r="T118" s="93"/>
      <c r="AT118" s="22" t="s">
        <v>149</v>
      </c>
      <c r="AU118" s="22" t="s">
        <v>85</v>
      </c>
    </row>
    <row r="119" s="11" customFormat="1">
      <c r="B119" s="234"/>
      <c r="C119" s="235"/>
      <c r="D119" s="231" t="s">
        <v>167</v>
      </c>
      <c r="E119" s="236" t="s">
        <v>23</v>
      </c>
      <c r="F119" s="237" t="s">
        <v>679</v>
      </c>
      <c r="G119" s="235"/>
      <c r="H119" s="238">
        <v>3.2759999999999998</v>
      </c>
      <c r="I119" s="239"/>
      <c r="J119" s="235"/>
      <c r="K119" s="235"/>
      <c r="L119" s="240"/>
      <c r="M119" s="241"/>
      <c r="N119" s="242"/>
      <c r="O119" s="242"/>
      <c r="P119" s="242"/>
      <c r="Q119" s="242"/>
      <c r="R119" s="242"/>
      <c r="S119" s="242"/>
      <c r="T119" s="243"/>
      <c r="AT119" s="244" t="s">
        <v>167</v>
      </c>
      <c r="AU119" s="244" t="s">
        <v>85</v>
      </c>
      <c r="AV119" s="11" t="s">
        <v>85</v>
      </c>
      <c r="AW119" s="11" t="s">
        <v>38</v>
      </c>
      <c r="AX119" s="11" t="s">
        <v>75</v>
      </c>
      <c r="AY119" s="244" t="s">
        <v>140</v>
      </c>
    </row>
    <row r="120" s="12" customFormat="1">
      <c r="B120" s="245"/>
      <c r="C120" s="246"/>
      <c r="D120" s="231" t="s">
        <v>167</v>
      </c>
      <c r="E120" s="247" t="s">
        <v>23</v>
      </c>
      <c r="F120" s="248" t="s">
        <v>169</v>
      </c>
      <c r="G120" s="246"/>
      <c r="H120" s="249">
        <v>3.2759999999999998</v>
      </c>
      <c r="I120" s="250"/>
      <c r="J120" s="246"/>
      <c r="K120" s="246"/>
      <c r="L120" s="251"/>
      <c r="M120" s="252"/>
      <c r="N120" s="253"/>
      <c r="O120" s="253"/>
      <c r="P120" s="253"/>
      <c r="Q120" s="253"/>
      <c r="R120" s="253"/>
      <c r="S120" s="253"/>
      <c r="T120" s="254"/>
      <c r="AT120" s="255" t="s">
        <v>167</v>
      </c>
      <c r="AU120" s="255" t="s">
        <v>85</v>
      </c>
      <c r="AV120" s="12" t="s">
        <v>147</v>
      </c>
      <c r="AW120" s="12" t="s">
        <v>38</v>
      </c>
      <c r="AX120" s="12" t="s">
        <v>83</v>
      </c>
      <c r="AY120" s="255" t="s">
        <v>140</v>
      </c>
    </row>
    <row r="121" s="1" customFormat="1" ht="51" customHeight="1">
      <c r="B121" s="44"/>
      <c r="C121" s="219" t="s">
        <v>188</v>
      </c>
      <c r="D121" s="219" t="s">
        <v>142</v>
      </c>
      <c r="E121" s="220" t="s">
        <v>199</v>
      </c>
      <c r="F121" s="221" t="s">
        <v>200</v>
      </c>
      <c r="G121" s="222" t="s">
        <v>178</v>
      </c>
      <c r="H121" s="223">
        <v>52.415999999999997</v>
      </c>
      <c r="I121" s="224"/>
      <c r="J121" s="225">
        <f>ROUND(I121*H121,2)</f>
        <v>0</v>
      </c>
      <c r="K121" s="221" t="s">
        <v>146</v>
      </c>
      <c r="L121" s="70"/>
      <c r="M121" s="226" t="s">
        <v>23</v>
      </c>
      <c r="N121" s="227" t="s">
        <v>46</v>
      </c>
      <c r="O121" s="45"/>
      <c r="P121" s="228">
        <f>O121*H121</f>
        <v>0</v>
      </c>
      <c r="Q121" s="228">
        <v>0</v>
      </c>
      <c r="R121" s="228">
        <f>Q121*H121</f>
        <v>0</v>
      </c>
      <c r="S121" s="228">
        <v>0</v>
      </c>
      <c r="T121" s="229">
        <f>S121*H121</f>
        <v>0</v>
      </c>
      <c r="AR121" s="22" t="s">
        <v>147</v>
      </c>
      <c r="AT121" s="22" t="s">
        <v>142</v>
      </c>
      <c r="AU121" s="22" t="s">
        <v>85</v>
      </c>
      <c r="AY121" s="22" t="s">
        <v>140</v>
      </c>
      <c r="BE121" s="230">
        <f>IF(N121="základní",J121,0)</f>
        <v>0</v>
      </c>
      <c r="BF121" s="230">
        <f>IF(N121="snížená",J121,0)</f>
        <v>0</v>
      </c>
      <c r="BG121" s="230">
        <f>IF(N121="zákl. přenesená",J121,0)</f>
        <v>0</v>
      </c>
      <c r="BH121" s="230">
        <f>IF(N121="sníž. přenesená",J121,0)</f>
        <v>0</v>
      </c>
      <c r="BI121" s="230">
        <f>IF(N121="nulová",J121,0)</f>
        <v>0</v>
      </c>
      <c r="BJ121" s="22" t="s">
        <v>83</v>
      </c>
      <c r="BK121" s="230">
        <f>ROUND(I121*H121,2)</f>
        <v>0</v>
      </c>
      <c r="BL121" s="22" t="s">
        <v>147</v>
      </c>
      <c r="BM121" s="22" t="s">
        <v>680</v>
      </c>
    </row>
    <row r="122" s="1" customFormat="1">
      <c r="B122" s="44"/>
      <c r="C122" s="72"/>
      <c r="D122" s="231" t="s">
        <v>149</v>
      </c>
      <c r="E122" s="72"/>
      <c r="F122" s="232" t="s">
        <v>196</v>
      </c>
      <c r="G122" s="72"/>
      <c r="H122" s="72"/>
      <c r="I122" s="189"/>
      <c r="J122" s="72"/>
      <c r="K122" s="72"/>
      <c r="L122" s="70"/>
      <c r="M122" s="233"/>
      <c r="N122" s="45"/>
      <c r="O122" s="45"/>
      <c r="P122" s="45"/>
      <c r="Q122" s="45"/>
      <c r="R122" s="45"/>
      <c r="S122" s="45"/>
      <c r="T122" s="93"/>
      <c r="AT122" s="22" t="s">
        <v>149</v>
      </c>
      <c r="AU122" s="22" t="s">
        <v>85</v>
      </c>
    </row>
    <row r="123" s="11" customFormat="1">
      <c r="B123" s="234"/>
      <c r="C123" s="235"/>
      <c r="D123" s="231" t="s">
        <v>167</v>
      </c>
      <c r="E123" s="235"/>
      <c r="F123" s="237" t="s">
        <v>681</v>
      </c>
      <c r="G123" s="235"/>
      <c r="H123" s="238">
        <v>52.415999999999997</v>
      </c>
      <c r="I123" s="239"/>
      <c r="J123" s="235"/>
      <c r="K123" s="235"/>
      <c r="L123" s="240"/>
      <c r="M123" s="241"/>
      <c r="N123" s="242"/>
      <c r="O123" s="242"/>
      <c r="P123" s="242"/>
      <c r="Q123" s="242"/>
      <c r="R123" s="242"/>
      <c r="S123" s="242"/>
      <c r="T123" s="243"/>
      <c r="AT123" s="244" t="s">
        <v>167</v>
      </c>
      <c r="AU123" s="244" t="s">
        <v>85</v>
      </c>
      <c r="AV123" s="11" t="s">
        <v>85</v>
      </c>
      <c r="AW123" s="11" t="s">
        <v>6</v>
      </c>
      <c r="AX123" s="11" t="s">
        <v>83</v>
      </c>
      <c r="AY123" s="244" t="s">
        <v>140</v>
      </c>
    </row>
    <row r="124" s="1" customFormat="1" ht="25.5" customHeight="1">
      <c r="B124" s="44"/>
      <c r="C124" s="219" t="s">
        <v>192</v>
      </c>
      <c r="D124" s="219" t="s">
        <v>142</v>
      </c>
      <c r="E124" s="220" t="s">
        <v>204</v>
      </c>
      <c r="F124" s="221" t="s">
        <v>205</v>
      </c>
      <c r="G124" s="222" t="s">
        <v>178</v>
      </c>
      <c r="H124" s="223">
        <v>3.2759999999999998</v>
      </c>
      <c r="I124" s="224"/>
      <c r="J124" s="225">
        <f>ROUND(I124*H124,2)</f>
        <v>0</v>
      </c>
      <c r="K124" s="221" t="s">
        <v>146</v>
      </c>
      <c r="L124" s="70"/>
      <c r="M124" s="226" t="s">
        <v>23</v>
      </c>
      <c r="N124" s="227" t="s">
        <v>46</v>
      </c>
      <c r="O124" s="45"/>
      <c r="P124" s="228">
        <f>O124*H124</f>
        <v>0</v>
      </c>
      <c r="Q124" s="228">
        <v>0</v>
      </c>
      <c r="R124" s="228">
        <f>Q124*H124</f>
        <v>0</v>
      </c>
      <c r="S124" s="228">
        <v>0</v>
      </c>
      <c r="T124" s="229">
        <f>S124*H124</f>
        <v>0</v>
      </c>
      <c r="AR124" s="22" t="s">
        <v>147</v>
      </c>
      <c r="AT124" s="22" t="s">
        <v>142</v>
      </c>
      <c r="AU124" s="22" t="s">
        <v>85</v>
      </c>
      <c r="AY124" s="22" t="s">
        <v>140</v>
      </c>
      <c r="BE124" s="230">
        <f>IF(N124="základní",J124,0)</f>
        <v>0</v>
      </c>
      <c r="BF124" s="230">
        <f>IF(N124="snížená",J124,0)</f>
        <v>0</v>
      </c>
      <c r="BG124" s="230">
        <f>IF(N124="zákl. přenesená",J124,0)</f>
        <v>0</v>
      </c>
      <c r="BH124" s="230">
        <f>IF(N124="sníž. přenesená",J124,0)</f>
        <v>0</v>
      </c>
      <c r="BI124" s="230">
        <f>IF(N124="nulová",J124,0)</f>
        <v>0</v>
      </c>
      <c r="BJ124" s="22" t="s">
        <v>83</v>
      </c>
      <c r="BK124" s="230">
        <f>ROUND(I124*H124,2)</f>
        <v>0</v>
      </c>
      <c r="BL124" s="22" t="s">
        <v>147</v>
      </c>
      <c r="BM124" s="22" t="s">
        <v>682</v>
      </c>
    </row>
    <row r="125" s="1" customFormat="1">
      <c r="B125" s="44"/>
      <c r="C125" s="72"/>
      <c r="D125" s="231" t="s">
        <v>149</v>
      </c>
      <c r="E125" s="72"/>
      <c r="F125" s="232" t="s">
        <v>207</v>
      </c>
      <c r="G125" s="72"/>
      <c r="H125" s="72"/>
      <c r="I125" s="189"/>
      <c r="J125" s="72"/>
      <c r="K125" s="72"/>
      <c r="L125" s="70"/>
      <c r="M125" s="233"/>
      <c r="N125" s="45"/>
      <c r="O125" s="45"/>
      <c r="P125" s="45"/>
      <c r="Q125" s="45"/>
      <c r="R125" s="45"/>
      <c r="S125" s="45"/>
      <c r="T125" s="93"/>
      <c r="AT125" s="22" t="s">
        <v>149</v>
      </c>
      <c r="AU125" s="22" t="s">
        <v>85</v>
      </c>
    </row>
    <row r="126" s="1" customFormat="1" ht="16.5" customHeight="1">
      <c r="B126" s="44"/>
      <c r="C126" s="219" t="s">
        <v>198</v>
      </c>
      <c r="D126" s="219" t="s">
        <v>142</v>
      </c>
      <c r="E126" s="220" t="s">
        <v>209</v>
      </c>
      <c r="F126" s="221" t="s">
        <v>210</v>
      </c>
      <c r="G126" s="222" t="s">
        <v>178</v>
      </c>
      <c r="H126" s="223">
        <v>3.2759999999999998</v>
      </c>
      <c r="I126" s="224"/>
      <c r="J126" s="225">
        <f>ROUND(I126*H126,2)</f>
        <v>0</v>
      </c>
      <c r="K126" s="221" t="s">
        <v>146</v>
      </c>
      <c r="L126" s="70"/>
      <c r="M126" s="226" t="s">
        <v>23</v>
      </c>
      <c r="N126" s="227" t="s">
        <v>46</v>
      </c>
      <c r="O126" s="45"/>
      <c r="P126" s="228">
        <f>O126*H126</f>
        <v>0</v>
      </c>
      <c r="Q126" s="228">
        <v>0</v>
      </c>
      <c r="R126" s="228">
        <f>Q126*H126</f>
        <v>0</v>
      </c>
      <c r="S126" s="228">
        <v>0</v>
      </c>
      <c r="T126" s="229">
        <f>S126*H126</f>
        <v>0</v>
      </c>
      <c r="AR126" s="22" t="s">
        <v>147</v>
      </c>
      <c r="AT126" s="22" t="s">
        <v>142</v>
      </c>
      <c r="AU126" s="22" t="s">
        <v>85</v>
      </c>
      <c r="AY126" s="22" t="s">
        <v>140</v>
      </c>
      <c r="BE126" s="230">
        <f>IF(N126="základní",J126,0)</f>
        <v>0</v>
      </c>
      <c r="BF126" s="230">
        <f>IF(N126="snížená",J126,0)</f>
        <v>0</v>
      </c>
      <c r="BG126" s="230">
        <f>IF(N126="zákl. přenesená",J126,0)</f>
        <v>0</v>
      </c>
      <c r="BH126" s="230">
        <f>IF(N126="sníž. přenesená",J126,0)</f>
        <v>0</v>
      </c>
      <c r="BI126" s="230">
        <f>IF(N126="nulová",J126,0)</f>
        <v>0</v>
      </c>
      <c r="BJ126" s="22" t="s">
        <v>83</v>
      </c>
      <c r="BK126" s="230">
        <f>ROUND(I126*H126,2)</f>
        <v>0</v>
      </c>
      <c r="BL126" s="22" t="s">
        <v>147</v>
      </c>
      <c r="BM126" s="22" t="s">
        <v>683</v>
      </c>
    </row>
    <row r="127" s="1" customFormat="1">
      <c r="B127" s="44"/>
      <c r="C127" s="72"/>
      <c r="D127" s="231" t="s">
        <v>149</v>
      </c>
      <c r="E127" s="72"/>
      <c r="F127" s="232" t="s">
        <v>212</v>
      </c>
      <c r="G127" s="72"/>
      <c r="H127" s="72"/>
      <c r="I127" s="189"/>
      <c r="J127" s="72"/>
      <c r="K127" s="72"/>
      <c r="L127" s="70"/>
      <c r="M127" s="233"/>
      <c r="N127" s="45"/>
      <c r="O127" s="45"/>
      <c r="P127" s="45"/>
      <c r="Q127" s="45"/>
      <c r="R127" s="45"/>
      <c r="S127" s="45"/>
      <c r="T127" s="93"/>
      <c r="AT127" s="22" t="s">
        <v>149</v>
      </c>
      <c r="AU127" s="22" t="s">
        <v>85</v>
      </c>
    </row>
    <row r="128" s="1" customFormat="1" ht="16.5" customHeight="1">
      <c r="B128" s="44"/>
      <c r="C128" s="219" t="s">
        <v>203</v>
      </c>
      <c r="D128" s="219" t="s">
        <v>142</v>
      </c>
      <c r="E128" s="220" t="s">
        <v>214</v>
      </c>
      <c r="F128" s="221" t="s">
        <v>215</v>
      </c>
      <c r="G128" s="222" t="s">
        <v>216</v>
      </c>
      <c r="H128" s="223">
        <v>5.8970000000000002</v>
      </c>
      <c r="I128" s="224"/>
      <c r="J128" s="225">
        <f>ROUND(I128*H128,2)</f>
        <v>0</v>
      </c>
      <c r="K128" s="221" t="s">
        <v>146</v>
      </c>
      <c r="L128" s="70"/>
      <c r="M128" s="226" t="s">
        <v>23</v>
      </c>
      <c r="N128" s="227" t="s">
        <v>46</v>
      </c>
      <c r="O128" s="45"/>
      <c r="P128" s="228">
        <f>O128*H128</f>
        <v>0</v>
      </c>
      <c r="Q128" s="228">
        <v>0</v>
      </c>
      <c r="R128" s="228">
        <f>Q128*H128</f>
        <v>0</v>
      </c>
      <c r="S128" s="228">
        <v>0</v>
      </c>
      <c r="T128" s="229">
        <f>S128*H128</f>
        <v>0</v>
      </c>
      <c r="AR128" s="22" t="s">
        <v>147</v>
      </c>
      <c r="AT128" s="22" t="s">
        <v>142</v>
      </c>
      <c r="AU128" s="22" t="s">
        <v>85</v>
      </c>
      <c r="AY128" s="22" t="s">
        <v>140</v>
      </c>
      <c r="BE128" s="230">
        <f>IF(N128="základní",J128,0)</f>
        <v>0</v>
      </c>
      <c r="BF128" s="230">
        <f>IF(N128="snížená",J128,0)</f>
        <v>0</v>
      </c>
      <c r="BG128" s="230">
        <f>IF(N128="zákl. přenesená",J128,0)</f>
        <v>0</v>
      </c>
      <c r="BH128" s="230">
        <f>IF(N128="sníž. přenesená",J128,0)</f>
        <v>0</v>
      </c>
      <c r="BI128" s="230">
        <f>IF(N128="nulová",J128,0)</f>
        <v>0</v>
      </c>
      <c r="BJ128" s="22" t="s">
        <v>83</v>
      </c>
      <c r="BK128" s="230">
        <f>ROUND(I128*H128,2)</f>
        <v>0</v>
      </c>
      <c r="BL128" s="22" t="s">
        <v>147</v>
      </c>
      <c r="BM128" s="22" t="s">
        <v>684</v>
      </c>
    </row>
    <row r="129" s="1" customFormat="1">
      <c r="B129" s="44"/>
      <c r="C129" s="72"/>
      <c r="D129" s="231" t="s">
        <v>149</v>
      </c>
      <c r="E129" s="72"/>
      <c r="F129" s="232" t="s">
        <v>212</v>
      </c>
      <c r="G129" s="72"/>
      <c r="H129" s="72"/>
      <c r="I129" s="189"/>
      <c r="J129" s="72"/>
      <c r="K129" s="72"/>
      <c r="L129" s="70"/>
      <c r="M129" s="233"/>
      <c r="N129" s="45"/>
      <c r="O129" s="45"/>
      <c r="P129" s="45"/>
      <c r="Q129" s="45"/>
      <c r="R129" s="45"/>
      <c r="S129" s="45"/>
      <c r="T129" s="93"/>
      <c r="AT129" s="22" t="s">
        <v>149</v>
      </c>
      <c r="AU129" s="22" t="s">
        <v>85</v>
      </c>
    </row>
    <row r="130" s="11" customFormat="1">
      <c r="B130" s="234"/>
      <c r="C130" s="235"/>
      <c r="D130" s="231" t="s">
        <v>167</v>
      </c>
      <c r="E130" s="236" t="s">
        <v>23</v>
      </c>
      <c r="F130" s="237" t="s">
        <v>685</v>
      </c>
      <c r="G130" s="235"/>
      <c r="H130" s="238">
        <v>5.8970000000000002</v>
      </c>
      <c r="I130" s="239"/>
      <c r="J130" s="235"/>
      <c r="K130" s="235"/>
      <c r="L130" s="240"/>
      <c r="M130" s="241"/>
      <c r="N130" s="242"/>
      <c r="O130" s="242"/>
      <c r="P130" s="242"/>
      <c r="Q130" s="242"/>
      <c r="R130" s="242"/>
      <c r="S130" s="242"/>
      <c r="T130" s="243"/>
      <c r="AT130" s="244" t="s">
        <v>167</v>
      </c>
      <c r="AU130" s="244" t="s">
        <v>85</v>
      </c>
      <c r="AV130" s="11" t="s">
        <v>85</v>
      </c>
      <c r="AW130" s="11" t="s">
        <v>38</v>
      </c>
      <c r="AX130" s="11" t="s">
        <v>75</v>
      </c>
      <c r="AY130" s="244" t="s">
        <v>140</v>
      </c>
    </row>
    <row r="131" s="12" customFormat="1">
      <c r="B131" s="245"/>
      <c r="C131" s="246"/>
      <c r="D131" s="231" t="s">
        <v>167</v>
      </c>
      <c r="E131" s="247" t="s">
        <v>23</v>
      </c>
      <c r="F131" s="248" t="s">
        <v>169</v>
      </c>
      <c r="G131" s="246"/>
      <c r="H131" s="249">
        <v>5.8970000000000002</v>
      </c>
      <c r="I131" s="250"/>
      <c r="J131" s="246"/>
      <c r="K131" s="246"/>
      <c r="L131" s="251"/>
      <c r="M131" s="252"/>
      <c r="N131" s="253"/>
      <c r="O131" s="253"/>
      <c r="P131" s="253"/>
      <c r="Q131" s="253"/>
      <c r="R131" s="253"/>
      <c r="S131" s="253"/>
      <c r="T131" s="254"/>
      <c r="AT131" s="255" t="s">
        <v>167</v>
      </c>
      <c r="AU131" s="255" t="s">
        <v>85</v>
      </c>
      <c r="AV131" s="12" t="s">
        <v>147</v>
      </c>
      <c r="AW131" s="12" t="s">
        <v>38</v>
      </c>
      <c r="AX131" s="12" t="s">
        <v>83</v>
      </c>
      <c r="AY131" s="255" t="s">
        <v>140</v>
      </c>
    </row>
    <row r="132" s="1" customFormat="1" ht="16.5" customHeight="1">
      <c r="B132" s="44"/>
      <c r="C132" s="219" t="s">
        <v>208</v>
      </c>
      <c r="D132" s="219" t="s">
        <v>142</v>
      </c>
      <c r="E132" s="220" t="s">
        <v>238</v>
      </c>
      <c r="F132" s="221" t="s">
        <v>239</v>
      </c>
      <c r="G132" s="222" t="s">
        <v>240</v>
      </c>
      <c r="H132" s="223">
        <v>1</v>
      </c>
      <c r="I132" s="224"/>
      <c r="J132" s="225">
        <f>ROUND(I132*H132,2)</f>
        <v>0</v>
      </c>
      <c r="K132" s="221" t="s">
        <v>23</v>
      </c>
      <c r="L132" s="70"/>
      <c r="M132" s="226" t="s">
        <v>23</v>
      </c>
      <c r="N132" s="227" t="s">
        <v>46</v>
      </c>
      <c r="O132" s="45"/>
      <c r="P132" s="228">
        <f>O132*H132</f>
        <v>0</v>
      </c>
      <c r="Q132" s="228">
        <v>0</v>
      </c>
      <c r="R132" s="228">
        <f>Q132*H132</f>
        <v>0</v>
      </c>
      <c r="S132" s="228">
        <v>0</v>
      </c>
      <c r="T132" s="229">
        <f>S132*H132</f>
        <v>0</v>
      </c>
      <c r="AR132" s="22" t="s">
        <v>147</v>
      </c>
      <c r="AT132" s="22" t="s">
        <v>142</v>
      </c>
      <c r="AU132" s="22" t="s">
        <v>85</v>
      </c>
      <c r="AY132" s="22" t="s">
        <v>140</v>
      </c>
      <c r="BE132" s="230">
        <f>IF(N132="základní",J132,0)</f>
        <v>0</v>
      </c>
      <c r="BF132" s="230">
        <f>IF(N132="snížená",J132,0)</f>
        <v>0</v>
      </c>
      <c r="BG132" s="230">
        <f>IF(N132="zákl. přenesená",J132,0)</f>
        <v>0</v>
      </c>
      <c r="BH132" s="230">
        <f>IF(N132="sníž. přenesená",J132,0)</f>
        <v>0</v>
      </c>
      <c r="BI132" s="230">
        <f>IF(N132="nulová",J132,0)</f>
        <v>0</v>
      </c>
      <c r="BJ132" s="22" t="s">
        <v>83</v>
      </c>
      <c r="BK132" s="230">
        <f>ROUND(I132*H132,2)</f>
        <v>0</v>
      </c>
      <c r="BL132" s="22" t="s">
        <v>147</v>
      </c>
      <c r="BM132" s="22" t="s">
        <v>686</v>
      </c>
    </row>
    <row r="133" s="10" customFormat="1" ht="29.88" customHeight="1">
      <c r="B133" s="203"/>
      <c r="C133" s="204"/>
      <c r="D133" s="205" t="s">
        <v>74</v>
      </c>
      <c r="E133" s="217" t="s">
        <v>85</v>
      </c>
      <c r="F133" s="217" t="s">
        <v>242</v>
      </c>
      <c r="G133" s="204"/>
      <c r="H133" s="204"/>
      <c r="I133" s="207"/>
      <c r="J133" s="218">
        <f>BK133</f>
        <v>0</v>
      </c>
      <c r="K133" s="204"/>
      <c r="L133" s="209"/>
      <c r="M133" s="210"/>
      <c r="N133" s="211"/>
      <c r="O133" s="211"/>
      <c r="P133" s="212">
        <f>SUM(P134:P141)</f>
        <v>0</v>
      </c>
      <c r="Q133" s="211"/>
      <c r="R133" s="212">
        <f>SUM(R134:R141)</f>
        <v>1.5438958200000001</v>
      </c>
      <c r="S133" s="211"/>
      <c r="T133" s="213">
        <f>SUM(T134:T141)</f>
        <v>0</v>
      </c>
      <c r="AR133" s="214" t="s">
        <v>83</v>
      </c>
      <c r="AT133" s="215" t="s">
        <v>74</v>
      </c>
      <c r="AU133" s="215" t="s">
        <v>83</v>
      </c>
      <c r="AY133" s="214" t="s">
        <v>140</v>
      </c>
      <c r="BK133" s="216">
        <f>SUM(BK134:BK141)</f>
        <v>0</v>
      </c>
    </row>
    <row r="134" s="1" customFormat="1" ht="25.5" customHeight="1">
      <c r="B134" s="44"/>
      <c r="C134" s="219" t="s">
        <v>213</v>
      </c>
      <c r="D134" s="219" t="s">
        <v>142</v>
      </c>
      <c r="E134" s="220" t="s">
        <v>687</v>
      </c>
      <c r="F134" s="221" t="s">
        <v>688</v>
      </c>
      <c r="G134" s="222" t="s">
        <v>178</v>
      </c>
      <c r="H134" s="223">
        <v>0.081000000000000003</v>
      </c>
      <c r="I134" s="224"/>
      <c r="J134" s="225">
        <f>ROUND(I134*H134,2)</f>
        <v>0</v>
      </c>
      <c r="K134" s="221" t="s">
        <v>146</v>
      </c>
      <c r="L134" s="70"/>
      <c r="M134" s="226" t="s">
        <v>23</v>
      </c>
      <c r="N134" s="227" t="s">
        <v>46</v>
      </c>
      <c r="O134" s="45"/>
      <c r="P134" s="228">
        <f>O134*H134</f>
        <v>0</v>
      </c>
      <c r="Q134" s="228">
        <v>2.1600000000000001</v>
      </c>
      <c r="R134" s="228">
        <f>Q134*H134</f>
        <v>0.17496</v>
      </c>
      <c r="S134" s="228">
        <v>0</v>
      </c>
      <c r="T134" s="229">
        <f>S134*H134</f>
        <v>0</v>
      </c>
      <c r="AR134" s="22" t="s">
        <v>147</v>
      </c>
      <c r="AT134" s="22" t="s">
        <v>142</v>
      </c>
      <c r="AU134" s="22" t="s">
        <v>85</v>
      </c>
      <c r="AY134" s="22" t="s">
        <v>140</v>
      </c>
      <c r="BE134" s="230">
        <f>IF(N134="základní",J134,0)</f>
        <v>0</v>
      </c>
      <c r="BF134" s="230">
        <f>IF(N134="snížená",J134,0)</f>
        <v>0</v>
      </c>
      <c r="BG134" s="230">
        <f>IF(N134="zákl. přenesená",J134,0)</f>
        <v>0</v>
      </c>
      <c r="BH134" s="230">
        <f>IF(N134="sníž. přenesená",J134,0)</f>
        <v>0</v>
      </c>
      <c r="BI134" s="230">
        <f>IF(N134="nulová",J134,0)</f>
        <v>0</v>
      </c>
      <c r="BJ134" s="22" t="s">
        <v>83</v>
      </c>
      <c r="BK134" s="230">
        <f>ROUND(I134*H134,2)</f>
        <v>0</v>
      </c>
      <c r="BL134" s="22" t="s">
        <v>147</v>
      </c>
      <c r="BM134" s="22" t="s">
        <v>689</v>
      </c>
    </row>
    <row r="135" s="1" customFormat="1">
      <c r="B135" s="44"/>
      <c r="C135" s="72"/>
      <c r="D135" s="231" t="s">
        <v>149</v>
      </c>
      <c r="E135" s="72"/>
      <c r="F135" s="232" t="s">
        <v>690</v>
      </c>
      <c r="G135" s="72"/>
      <c r="H135" s="72"/>
      <c r="I135" s="189"/>
      <c r="J135" s="72"/>
      <c r="K135" s="72"/>
      <c r="L135" s="70"/>
      <c r="M135" s="233"/>
      <c r="N135" s="45"/>
      <c r="O135" s="45"/>
      <c r="P135" s="45"/>
      <c r="Q135" s="45"/>
      <c r="R135" s="45"/>
      <c r="S135" s="45"/>
      <c r="T135" s="93"/>
      <c r="AT135" s="22" t="s">
        <v>149</v>
      </c>
      <c r="AU135" s="22" t="s">
        <v>85</v>
      </c>
    </row>
    <row r="136" s="11" customFormat="1">
      <c r="B136" s="234"/>
      <c r="C136" s="235"/>
      <c r="D136" s="231" t="s">
        <v>167</v>
      </c>
      <c r="E136" s="236" t="s">
        <v>23</v>
      </c>
      <c r="F136" s="237" t="s">
        <v>691</v>
      </c>
      <c r="G136" s="235"/>
      <c r="H136" s="238">
        <v>0.081000000000000003</v>
      </c>
      <c r="I136" s="239"/>
      <c r="J136" s="235"/>
      <c r="K136" s="235"/>
      <c r="L136" s="240"/>
      <c r="M136" s="241"/>
      <c r="N136" s="242"/>
      <c r="O136" s="242"/>
      <c r="P136" s="242"/>
      <c r="Q136" s="242"/>
      <c r="R136" s="242"/>
      <c r="S136" s="242"/>
      <c r="T136" s="243"/>
      <c r="AT136" s="244" t="s">
        <v>167</v>
      </c>
      <c r="AU136" s="244" t="s">
        <v>85</v>
      </c>
      <c r="AV136" s="11" t="s">
        <v>85</v>
      </c>
      <c r="AW136" s="11" t="s">
        <v>38</v>
      </c>
      <c r="AX136" s="11" t="s">
        <v>75</v>
      </c>
      <c r="AY136" s="244" t="s">
        <v>140</v>
      </c>
    </row>
    <row r="137" s="12" customFormat="1">
      <c r="B137" s="245"/>
      <c r="C137" s="246"/>
      <c r="D137" s="231" t="s">
        <v>167</v>
      </c>
      <c r="E137" s="247" t="s">
        <v>23</v>
      </c>
      <c r="F137" s="248" t="s">
        <v>169</v>
      </c>
      <c r="G137" s="246"/>
      <c r="H137" s="249">
        <v>0.081000000000000003</v>
      </c>
      <c r="I137" s="250"/>
      <c r="J137" s="246"/>
      <c r="K137" s="246"/>
      <c r="L137" s="251"/>
      <c r="M137" s="252"/>
      <c r="N137" s="253"/>
      <c r="O137" s="253"/>
      <c r="P137" s="253"/>
      <c r="Q137" s="253"/>
      <c r="R137" s="253"/>
      <c r="S137" s="253"/>
      <c r="T137" s="254"/>
      <c r="AT137" s="255" t="s">
        <v>167</v>
      </c>
      <c r="AU137" s="255" t="s">
        <v>85</v>
      </c>
      <c r="AV137" s="12" t="s">
        <v>147</v>
      </c>
      <c r="AW137" s="12" t="s">
        <v>38</v>
      </c>
      <c r="AX137" s="12" t="s">
        <v>83</v>
      </c>
      <c r="AY137" s="255" t="s">
        <v>140</v>
      </c>
    </row>
    <row r="138" s="1" customFormat="1" ht="25.5" customHeight="1">
      <c r="B138" s="44"/>
      <c r="C138" s="219" t="s">
        <v>219</v>
      </c>
      <c r="D138" s="219" t="s">
        <v>142</v>
      </c>
      <c r="E138" s="220" t="s">
        <v>692</v>
      </c>
      <c r="F138" s="221" t="s">
        <v>693</v>
      </c>
      <c r="G138" s="222" t="s">
        <v>178</v>
      </c>
      <c r="H138" s="223">
        <v>0.55800000000000005</v>
      </c>
      <c r="I138" s="224"/>
      <c r="J138" s="225">
        <f>ROUND(I138*H138,2)</f>
        <v>0</v>
      </c>
      <c r="K138" s="221" t="s">
        <v>146</v>
      </c>
      <c r="L138" s="70"/>
      <c r="M138" s="226" t="s">
        <v>23</v>
      </c>
      <c r="N138" s="227" t="s">
        <v>46</v>
      </c>
      <c r="O138" s="45"/>
      <c r="P138" s="228">
        <f>O138*H138</f>
        <v>0</v>
      </c>
      <c r="Q138" s="228">
        <v>2.45329</v>
      </c>
      <c r="R138" s="228">
        <f>Q138*H138</f>
        <v>1.3689358200000001</v>
      </c>
      <c r="S138" s="228">
        <v>0</v>
      </c>
      <c r="T138" s="229">
        <f>S138*H138</f>
        <v>0</v>
      </c>
      <c r="AR138" s="22" t="s">
        <v>147</v>
      </c>
      <c r="AT138" s="22" t="s">
        <v>142</v>
      </c>
      <c r="AU138" s="22" t="s">
        <v>85</v>
      </c>
      <c r="AY138" s="22" t="s">
        <v>140</v>
      </c>
      <c r="BE138" s="230">
        <f>IF(N138="základní",J138,0)</f>
        <v>0</v>
      </c>
      <c r="BF138" s="230">
        <f>IF(N138="snížená",J138,0)</f>
        <v>0</v>
      </c>
      <c r="BG138" s="230">
        <f>IF(N138="zákl. přenesená",J138,0)</f>
        <v>0</v>
      </c>
      <c r="BH138" s="230">
        <f>IF(N138="sníž. přenesená",J138,0)</f>
        <v>0</v>
      </c>
      <c r="BI138" s="230">
        <f>IF(N138="nulová",J138,0)</f>
        <v>0</v>
      </c>
      <c r="BJ138" s="22" t="s">
        <v>83</v>
      </c>
      <c r="BK138" s="230">
        <f>ROUND(I138*H138,2)</f>
        <v>0</v>
      </c>
      <c r="BL138" s="22" t="s">
        <v>147</v>
      </c>
      <c r="BM138" s="22" t="s">
        <v>694</v>
      </c>
    </row>
    <row r="139" s="1" customFormat="1">
      <c r="B139" s="44"/>
      <c r="C139" s="72"/>
      <c r="D139" s="231" t="s">
        <v>149</v>
      </c>
      <c r="E139" s="72"/>
      <c r="F139" s="232" t="s">
        <v>695</v>
      </c>
      <c r="G139" s="72"/>
      <c r="H139" s="72"/>
      <c r="I139" s="189"/>
      <c r="J139" s="72"/>
      <c r="K139" s="72"/>
      <c r="L139" s="70"/>
      <c r="M139" s="233"/>
      <c r="N139" s="45"/>
      <c r="O139" s="45"/>
      <c r="P139" s="45"/>
      <c r="Q139" s="45"/>
      <c r="R139" s="45"/>
      <c r="S139" s="45"/>
      <c r="T139" s="93"/>
      <c r="AT139" s="22" t="s">
        <v>149</v>
      </c>
      <c r="AU139" s="22" t="s">
        <v>85</v>
      </c>
    </row>
    <row r="140" s="11" customFormat="1">
      <c r="B140" s="234"/>
      <c r="C140" s="235"/>
      <c r="D140" s="231" t="s">
        <v>167</v>
      </c>
      <c r="E140" s="236" t="s">
        <v>23</v>
      </c>
      <c r="F140" s="237" t="s">
        <v>696</v>
      </c>
      <c r="G140" s="235"/>
      <c r="H140" s="238">
        <v>0.55800000000000005</v>
      </c>
      <c r="I140" s="239"/>
      <c r="J140" s="235"/>
      <c r="K140" s="235"/>
      <c r="L140" s="240"/>
      <c r="M140" s="241"/>
      <c r="N140" s="242"/>
      <c r="O140" s="242"/>
      <c r="P140" s="242"/>
      <c r="Q140" s="242"/>
      <c r="R140" s="242"/>
      <c r="S140" s="242"/>
      <c r="T140" s="243"/>
      <c r="AT140" s="244" t="s">
        <v>167</v>
      </c>
      <c r="AU140" s="244" t="s">
        <v>85</v>
      </c>
      <c r="AV140" s="11" t="s">
        <v>85</v>
      </c>
      <c r="AW140" s="11" t="s">
        <v>38</v>
      </c>
      <c r="AX140" s="11" t="s">
        <v>75</v>
      </c>
      <c r="AY140" s="244" t="s">
        <v>140</v>
      </c>
    </row>
    <row r="141" s="12" customFormat="1">
      <c r="B141" s="245"/>
      <c r="C141" s="246"/>
      <c r="D141" s="231" t="s">
        <v>167</v>
      </c>
      <c r="E141" s="247" t="s">
        <v>23</v>
      </c>
      <c r="F141" s="248" t="s">
        <v>169</v>
      </c>
      <c r="G141" s="246"/>
      <c r="H141" s="249">
        <v>0.55800000000000005</v>
      </c>
      <c r="I141" s="250"/>
      <c r="J141" s="246"/>
      <c r="K141" s="246"/>
      <c r="L141" s="251"/>
      <c r="M141" s="252"/>
      <c r="N141" s="253"/>
      <c r="O141" s="253"/>
      <c r="P141" s="253"/>
      <c r="Q141" s="253"/>
      <c r="R141" s="253"/>
      <c r="S141" s="253"/>
      <c r="T141" s="254"/>
      <c r="AT141" s="255" t="s">
        <v>167</v>
      </c>
      <c r="AU141" s="255" t="s">
        <v>85</v>
      </c>
      <c r="AV141" s="12" t="s">
        <v>147</v>
      </c>
      <c r="AW141" s="12" t="s">
        <v>38</v>
      </c>
      <c r="AX141" s="12" t="s">
        <v>83</v>
      </c>
      <c r="AY141" s="255" t="s">
        <v>140</v>
      </c>
    </row>
    <row r="142" s="10" customFormat="1" ht="29.88" customHeight="1">
      <c r="B142" s="203"/>
      <c r="C142" s="204"/>
      <c r="D142" s="205" t="s">
        <v>74</v>
      </c>
      <c r="E142" s="217" t="s">
        <v>157</v>
      </c>
      <c r="F142" s="217" t="s">
        <v>284</v>
      </c>
      <c r="G142" s="204"/>
      <c r="H142" s="204"/>
      <c r="I142" s="207"/>
      <c r="J142" s="218">
        <f>BK142</f>
        <v>0</v>
      </c>
      <c r="K142" s="204"/>
      <c r="L142" s="209"/>
      <c r="M142" s="210"/>
      <c r="N142" s="211"/>
      <c r="O142" s="211"/>
      <c r="P142" s="212">
        <f>SUM(P143:P150)</f>
        <v>0</v>
      </c>
      <c r="Q142" s="211"/>
      <c r="R142" s="212">
        <f>SUM(R143:R150)</f>
        <v>0.73895199999999994</v>
      </c>
      <c r="S142" s="211"/>
      <c r="T142" s="213">
        <f>SUM(T143:T150)</f>
        <v>0</v>
      </c>
      <c r="AR142" s="214" t="s">
        <v>83</v>
      </c>
      <c r="AT142" s="215" t="s">
        <v>74</v>
      </c>
      <c r="AU142" s="215" t="s">
        <v>83</v>
      </c>
      <c r="AY142" s="214" t="s">
        <v>140</v>
      </c>
      <c r="BK142" s="216">
        <f>SUM(BK143:BK150)</f>
        <v>0</v>
      </c>
    </row>
    <row r="143" s="1" customFormat="1" ht="38.25" customHeight="1">
      <c r="B143" s="44"/>
      <c r="C143" s="219" t="s">
        <v>10</v>
      </c>
      <c r="D143" s="219" t="s">
        <v>142</v>
      </c>
      <c r="E143" s="220" t="s">
        <v>697</v>
      </c>
      <c r="F143" s="221" t="s">
        <v>698</v>
      </c>
      <c r="G143" s="222" t="s">
        <v>145</v>
      </c>
      <c r="H143" s="223">
        <v>4</v>
      </c>
      <c r="I143" s="224"/>
      <c r="J143" s="225">
        <f>ROUND(I143*H143,2)</f>
        <v>0</v>
      </c>
      <c r="K143" s="221" t="s">
        <v>146</v>
      </c>
      <c r="L143" s="70"/>
      <c r="M143" s="226" t="s">
        <v>23</v>
      </c>
      <c r="N143" s="227" t="s">
        <v>46</v>
      </c>
      <c r="O143" s="45"/>
      <c r="P143" s="228">
        <f>O143*H143</f>
        <v>0</v>
      </c>
      <c r="Q143" s="228">
        <v>0.17488999999999999</v>
      </c>
      <c r="R143" s="228">
        <f>Q143*H143</f>
        <v>0.69955999999999996</v>
      </c>
      <c r="S143" s="228">
        <v>0</v>
      </c>
      <c r="T143" s="229">
        <f>S143*H143</f>
        <v>0</v>
      </c>
      <c r="AR143" s="22" t="s">
        <v>147</v>
      </c>
      <c r="AT143" s="22" t="s">
        <v>142</v>
      </c>
      <c r="AU143" s="22" t="s">
        <v>85</v>
      </c>
      <c r="AY143" s="22" t="s">
        <v>140</v>
      </c>
      <c r="BE143" s="230">
        <f>IF(N143="základní",J143,0)</f>
        <v>0</v>
      </c>
      <c r="BF143" s="230">
        <f>IF(N143="snížená",J143,0)</f>
        <v>0</v>
      </c>
      <c r="BG143" s="230">
        <f>IF(N143="zákl. přenesená",J143,0)</f>
        <v>0</v>
      </c>
      <c r="BH143" s="230">
        <f>IF(N143="sníž. přenesená",J143,0)</f>
        <v>0</v>
      </c>
      <c r="BI143" s="230">
        <f>IF(N143="nulová",J143,0)</f>
        <v>0</v>
      </c>
      <c r="BJ143" s="22" t="s">
        <v>83</v>
      </c>
      <c r="BK143" s="230">
        <f>ROUND(I143*H143,2)</f>
        <v>0</v>
      </c>
      <c r="BL143" s="22" t="s">
        <v>147</v>
      </c>
      <c r="BM143" s="22" t="s">
        <v>699</v>
      </c>
    </row>
    <row r="144" s="1" customFormat="1">
      <c r="B144" s="44"/>
      <c r="C144" s="72"/>
      <c r="D144" s="231" t="s">
        <v>149</v>
      </c>
      <c r="E144" s="72"/>
      <c r="F144" s="232" t="s">
        <v>700</v>
      </c>
      <c r="G144" s="72"/>
      <c r="H144" s="72"/>
      <c r="I144" s="189"/>
      <c r="J144" s="72"/>
      <c r="K144" s="72"/>
      <c r="L144" s="70"/>
      <c r="M144" s="233"/>
      <c r="N144" s="45"/>
      <c r="O144" s="45"/>
      <c r="P144" s="45"/>
      <c r="Q144" s="45"/>
      <c r="R144" s="45"/>
      <c r="S144" s="45"/>
      <c r="T144" s="93"/>
      <c r="AT144" s="22" t="s">
        <v>149</v>
      </c>
      <c r="AU144" s="22" t="s">
        <v>85</v>
      </c>
    </row>
    <row r="145" s="1" customFormat="1" ht="25.5" customHeight="1">
      <c r="B145" s="44"/>
      <c r="C145" s="256" t="s">
        <v>230</v>
      </c>
      <c r="D145" s="256" t="s">
        <v>231</v>
      </c>
      <c r="E145" s="257" t="s">
        <v>701</v>
      </c>
      <c r="F145" s="258" t="s">
        <v>702</v>
      </c>
      <c r="G145" s="259" t="s">
        <v>145</v>
      </c>
      <c r="H145" s="260">
        <v>4</v>
      </c>
      <c r="I145" s="261"/>
      <c r="J145" s="262">
        <f>ROUND(I145*H145,2)</f>
        <v>0</v>
      </c>
      <c r="K145" s="258" t="s">
        <v>23</v>
      </c>
      <c r="L145" s="263"/>
      <c r="M145" s="264" t="s">
        <v>23</v>
      </c>
      <c r="N145" s="265" t="s">
        <v>46</v>
      </c>
      <c r="O145" s="45"/>
      <c r="P145" s="228">
        <f>O145*H145</f>
        <v>0</v>
      </c>
      <c r="Q145" s="228">
        <v>0.0033999999999999998</v>
      </c>
      <c r="R145" s="228">
        <f>Q145*H145</f>
        <v>0.013599999999999999</v>
      </c>
      <c r="S145" s="228">
        <v>0</v>
      </c>
      <c r="T145" s="229">
        <f>S145*H145</f>
        <v>0</v>
      </c>
      <c r="AR145" s="22" t="s">
        <v>188</v>
      </c>
      <c r="AT145" s="22" t="s">
        <v>231</v>
      </c>
      <c r="AU145" s="22" t="s">
        <v>85</v>
      </c>
      <c r="AY145" s="22" t="s">
        <v>140</v>
      </c>
      <c r="BE145" s="230">
        <f>IF(N145="základní",J145,0)</f>
        <v>0</v>
      </c>
      <c r="BF145" s="230">
        <f>IF(N145="snížená",J145,0)</f>
        <v>0</v>
      </c>
      <c r="BG145" s="230">
        <f>IF(N145="zákl. přenesená",J145,0)</f>
        <v>0</v>
      </c>
      <c r="BH145" s="230">
        <f>IF(N145="sníž. přenesená",J145,0)</f>
        <v>0</v>
      </c>
      <c r="BI145" s="230">
        <f>IF(N145="nulová",J145,0)</f>
        <v>0</v>
      </c>
      <c r="BJ145" s="22" t="s">
        <v>83</v>
      </c>
      <c r="BK145" s="230">
        <f>ROUND(I145*H145,2)</f>
        <v>0</v>
      </c>
      <c r="BL145" s="22" t="s">
        <v>147</v>
      </c>
      <c r="BM145" s="22" t="s">
        <v>703</v>
      </c>
    </row>
    <row r="146" s="1" customFormat="1" ht="25.5" customHeight="1">
      <c r="B146" s="44"/>
      <c r="C146" s="219" t="s">
        <v>237</v>
      </c>
      <c r="D146" s="219" t="s">
        <v>142</v>
      </c>
      <c r="E146" s="220" t="s">
        <v>704</v>
      </c>
      <c r="F146" s="221" t="s">
        <v>705</v>
      </c>
      <c r="G146" s="222" t="s">
        <v>361</v>
      </c>
      <c r="H146" s="223">
        <v>10.4</v>
      </c>
      <c r="I146" s="224"/>
      <c r="J146" s="225">
        <f>ROUND(I146*H146,2)</f>
        <v>0</v>
      </c>
      <c r="K146" s="221" t="s">
        <v>146</v>
      </c>
      <c r="L146" s="70"/>
      <c r="M146" s="226" t="s">
        <v>23</v>
      </c>
      <c r="N146" s="227" t="s">
        <v>46</v>
      </c>
      <c r="O146" s="45"/>
      <c r="P146" s="228">
        <f>O146*H146</f>
        <v>0</v>
      </c>
      <c r="Q146" s="228">
        <v>0</v>
      </c>
      <c r="R146" s="228">
        <f>Q146*H146</f>
        <v>0</v>
      </c>
      <c r="S146" s="228">
        <v>0</v>
      </c>
      <c r="T146" s="229">
        <f>S146*H146</f>
        <v>0</v>
      </c>
      <c r="AR146" s="22" t="s">
        <v>147</v>
      </c>
      <c r="AT146" s="22" t="s">
        <v>142</v>
      </c>
      <c r="AU146" s="22" t="s">
        <v>85</v>
      </c>
      <c r="AY146" s="22" t="s">
        <v>140</v>
      </c>
      <c r="BE146" s="230">
        <f>IF(N146="základní",J146,0)</f>
        <v>0</v>
      </c>
      <c r="BF146" s="230">
        <f>IF(N146="snížená",J146,0)</f>
        <v>0</v>
      </c>
      <c r="BG146" s="230">
        <f>IF(N146="zákl. přenesená",J146,0)</f>
        <v>0</v>
      </c>
      <c r="BH146" s="230">
        <f>IF(N146="sníž. přenesená",J146,0)</f>
        <v>0</v>
      </c>
      <c r="BI146" s="230">
        <f>IF(N146="nulová",J146,0)</f>
        <v>0</v>
      </c>
      <c r="BJ146" s="22" t="s">
        <v>83</v>
      </c>
      <c r="BK146" s="230">
        <f>ROUND(I146*H146,2)</f>
        <v>0</v>
      </c>
      <c r="BL146" s="22" t="s">
        <v>147</v>
      </c>
      <c r="BM146" s="22" t="s">
        <v>706</v>
      </c>
    </row>
    <row r="147" s="1" customFormat="1">
      <c r="B147" s="44"/>
      <c r="C147" s="72"/>
      <c r="D147" s="231" t="s">
        <v>149</v>
      </c>
      <c r="E147" s="72"/>
      <c r="F147" s="232" t="s">
        <v>707</v>
      </c>
      <c r="G147" s="72"/>
      <c r="H147" s="72"/>
      <c r="I147" s="189"/>
      <c r="J147" s="72"/>
      <c r="K147" s="72"/>
      <c r="L147" s="70"/>
      <c r="M147" s="233"/>
      <c r="N147" s="45"/>
      <c r="O147" s="45"/>
      <c r="P147" s="45"/>
      <c r="Q147" s="45"/>
      <c r="R147" s="45"/>
      <c r="S147" s="45"/>
      <c r="T147" s="93"/>
      <c r="AT147" s="22" t="s">
        <v>149</v>
      </c>
      <c r="AU147" s="22" t="s">
        <v>85</v>
      </c>
    </row>
    <row r="148" s="11" customFormat="1">
      <c r="B148" s="234"/>
      <c r="C148" s="235"/>
      <c r="D148" s="231" t="s">
        <v>167</v>
      </c>
      <c r="E148" s="236" t="s">
        <v>23</v>
      </c>
      <c r="F148" s="237" t="s">
        <v>708</v>
      </c>
      <c r="G148" s="235"/>
      <c r="H148" s="238">
        <v>10.4</v>
      </c>
      <c r="I148" s="239"/>
      <c r="J148" s="235"/>
      <c r="K148" s="235"/>
      <c r="L148" s="240"/>
      <c r="M148" s="241"/>
      <c r="N148" s="242"/>
      <c r="O148" s="242"/>
      <c r="P148" s="242"/>
      <c r="Q148" s="242"/>
      <c r="R148" s="242"/>
      <c r="S148" s="242"/>
      <c r="T148" s="243"/>
      <c r="AT148" s="244" t="s">
        <v>167</v>
      </c>
      <c r="AU148" s="244" t="s">
        <v>85</v>
      </c>
      <c r="AV148" s="11" t="s">
        <v>85</v>
      </c>
      <c r="AW148" s="11" t="s">
        <v>38</v>
      </c>
      <c r="AX148" s="11" t="s">
        <v>75</v>
      </c>
      <c r="AY148" s="244" t="s">
        <v>140</v>
      </c>
    </row>
    <row r="149" s="12" customFormat="1">
      <c r="B149" s="245"/>
      <c r="C149" s="246"/>
      <c r="D149" s="231" t="s">
        <v>167</v>
      </c>
      <c r="E149" s="247" t="s">
        <v>23</v>
      </c>
      <c r="F149" s="248" t="s">
        <v>169</v>
      </c>
      <c r="G149" s="246"/>
      <c r="H149" s="249">
        <v>10.4</v>
      </c>
      <c r="I149" s="250"/>
      <c r="J149" s="246"/>
      <c r="K149" s="246"/>
      <c r="L149" s="251"/>
      <c r="M149" s="252"/>
      <c r="N149" s="253"/>
      <c r="O149" s="253"/>
      <c r="P149" s="253"/>
      <c r="Q149" s="253"/>
      <c r="R149" s="253"/>
      <c r="S149" s="253"/>
      <c r="T149" s="254"/>
      <c r="AT149" s="255" t="s">
        <v>167</v>
      </c>
      <c r="AU149" s="255" t="s">
        <v>85</v>
      </c>
      <c r="AV149" s="12" t="s">
        <v>147</v>
      </c>
      <c r="AW149" s="12" t="s">
        <v>38</v>
      </c>
      <c r="AX149" s="12" t="s">
        <v>83</v>
      </c>
      <c r="AY149" s="255" t="s">
        <v>140</v>
      </c>
    </row>
    <row r="150" s="1" customFormat="1" ht="38.25" customHeight="1">
      <c r="B150" s="44"/>
      <c r="C150" s="256" t="s">
        <v>243</v>
      </c>
      <c r="D150" s="256" t="s">
        <v>231</v>
      </c>
      <c r="E150" s="257" t="s">
        <v>709</v>
      </c>
      <c r="F150" s="258" t="s">
        <v>710</v>
      </c>
      <c r="G150" s="259" t="s">
        <v>361</v>
      </c>
      <c r="H150" s="260">
        <v>10.4</v>
      </c>
      <c r="I150" s="261"/>
      <c r="J150" s="262">
        <f>ROUND(I150*H150,2)</f>
        <v>0</v>
      </c>
      <c r="K150" s="258" t="s">
        <v>146</v>
      </c>
      <c r="L150" s="263"/>
      <c r="M150" s="264" t="s">
        <v>23</v>
      </c>
      <c r="N150" s="265" t="s">
        <v>46</v>
      </c>
      <c r="O150" s="45"/>
      <c r="P150" s="228">
        <f>O150*H150</f>
        <v>0</v>
      </c>
      <c r="Q150" s="228">
        <v>0.00248</v>
      </c>
      <c r="R150" s="228">
        <f>Q150*H150</f>
        <v>0.025792000000000002</v>
      </c>
      <c r="S150" s="228">
        <v>0</v>
      </c>
      <c r="T150" s="229">
        <f>S150*H150</f>
        <v>0</v>
      </c>
      <c r="AR150" s="22" t="s">
        <v>188</v>
      </c>
      <c r="AT150" s="22" t="s">
        <v>231</v>
      </c>
      <c r="AU150" s="22" t="s">
        <v>85</v>
      </c>
      <c r="AY150" s="22" t="s">
        <v>140</v>
      </c>
      <c r="BE150" s="230">
        <f>IF(N150="základní",J150,0)</f>
        <v>0</v>
      </c>
      <c r="BF150" s="230">
        <f>IF(N150="snížená",J150,0)</f>
        <v>0</v>
      </c>
      <c r="BG150" s="230">
        <f>IF(N150="zákl. přenesená",J150,0)</f>
        <v>0</v>
      </c>
      <c r="BH150" s="230">
        <f>IF(N150="sníž. přenesená",J150,0)</f>
        <v>0</v>
      </c>
      <c r="BI150" s="230">
        <f>IF(N150="nulová",J150,0)</f>
        <v>0</v>
      </c>
      <c r="BJ150" s="22" t="s">
        <v>83</v>
      </c>
      <c r="BK150" s="230">
        <f>ROUND(I150*H150,2)</f>
        <v>0</v>
      </c>
      <c r="BL150" s="22" t="s">
        <v>147</v>
      </c>
      <c r="BM150" s="22" t="s">
        <v>711</v>
      </c>
    </row>
    <row r="151" s="10" customFormat="1" ht="29.88" customHeight="1">
      <c r="B151" s="203"/>
      <c r="C151" s="204"/>
      <c r="D151" s="205" t="s">
        <v>74</v>
      </c>
      <c r="E151" s="217" t="s">
        <v>170</v>
      </c>
      <c r="F151" s="217" t="s">
        <v>328</v>
      </c>
      <c r="G151" s="204"/>
      <c r="H151" s="204"/>
      <c r="I151" s="207"/>
      <c r="J151" s="218">
        <f>BK151</f>
        <v>0</v>
      </c>
      <c r="K151" s="204"/>
      <c r="L151" s="209"/>
      <c r="M151" s="210"/>
      <c r="N151" s="211"/>
      <c r="O151" s="211"/>
      <c r="P151" s="212">
        <f>SUM(P152:P155)</f>
        <v>0</v>
      </c>
      <c r="Q151" s="211"/>
      <c r="R151" s="212">
        <f>SUM(R152:R155)</f>
        <v>0</v>
      </c>
      <c r="S151" s="211"/>
      <c r="T151" s="213">
        <f>SUM(T152:T155)</f>
        <v>0</v>
      </c>
      <c r="AR151" s="214" t="s">
        <v>83</v>
      </c>
      <c r="AT151" s="215" t="s">
        <v>74</v>
      </c>
      <c r="AU151" s="215" t="s">
        <v>83</v>
      </c>
      <c r="AY151" s="214" t="s">
        <v>140</v>
      </c>
      <c r="BK151" s="216">
        <f>SUM(BK152:BK155)</f>
        <v>0</v>
      </c>
    </row>
    <row r="152" s="1" customFormat="1" ht="25.5" customHeight="1">
      <c r="B152" s="44"/>
      <c r="C152" s="219" t="s">
        <v>249</v>
      </c>
      <c r="D152" s="219" t="s">
        <v>142</v>
      </c>
      <c r="E152" s="220" t="s">
        <v>712</v>
      </c>
      <c r="F152" s="221" t="s">
        <v>713</v>
      </c>
      <c r="G152" s="222" t="s">
        <v>164</v>
      </c>
      <c r="H152" s="223">
        <v>7.5529999999999999</v>
      </c>
      <c r="I152" s="224"/>
      <c r="J152" s="225">
        <f>ROUND(I152*H152,2)</f>
        <v>0</v>
      </c>
      <c r="K152" s="221" t="s">
        <v>146</v>
      </c>
      <c r="L152" s="70"/>
      <c r="M152" s="226" t="s">
        <v>23</v>
      </c>
      <c r="N152" s="227" t="s">
        <v>46</v>
      </c>
      <c r="O152" s="45"/>
      <c r="P152" s="228">
        <f>O152*H152</f>
        <v>0</v>
      </c>
      <c r="Q152" s="228">
        <v>0</v>
      </c>
      <c r="R152" s="228">
        <f>Q152*H152</f>
        <v>0</v>
      </c>
      <c r="S152" s="228">
        <v>0</v>
      </c>
      <c r="T152" s="229">
        <f>S152*H152</f>
        <v>0</v>
      </c>
      <c r="AR152" s="22" t="s">
        <v>147</v>
      </c>
      <c r="AT152" s="22" t="s">
        <v>142</v>
      </c>
      <c r="AU152" s="22" t="s">
        <v>85</v>
      </c>
      <c r="AY152" s="22" t="s">
        <v>140</v>
      </c>
      <c r="BE152" s="230">
        <f>IF(N152="základní",J152,0)</f>
        <v>0</v>
      </c>
      <c r="BF152" s="230">
        <f>IF(N152="snížená",J152,0)</f>
        <v>0</v>
      </c>
      <c r="BG152" s="230">
        <f>IF(N152="zákl. přenesená",J152,0)</f>
        <v>0</v>
      </c>
      <c r="BH152" s="230">
        <f>IF(N152="sníž. přenesená",J152,0)</f>
        <v>0</v>
      </c>
      <c r="BI152" s="230">
        <f>IF(N152="nulová",J152,0)</f>
        <v>0</v>
      </c>
      <c r="BJ152" s="22" t="s">
        <v>83</v>
      </c>
      <c r="BK152" s="230">
        <f>ROUND(I152*H152,2)</f>
        <v>0</v>
      </c>
      <c r="BL152" s="22" t="s">
        <v>147</v>
      </c>
      <c r="BM152" s="22" t="s">
        <v>714</v>
      </c>
    </row>
    <row r="153" s="1" customFormat="1">
      <c r="B153" s="44"/>
      <c r="C153" s="72"/>
      <c r="D153" s="231" t="s">
        <v>149</v>
      </c>
      <c r="E153" s="72"/>
      <c r="F153" s="232" t="s">
        <v>715</v>
      </c>
      <c r="G153" s="72"/>
      <c r="H153" s="72"/>
      <c r="I153" s="189"/>
      <c r="J153" s="72"/>
      <c r="K153" s="72"/>
      <c r="L153" s="70"/>
      <c r="M153" s="233"/>
      <c r="N153" s="45"/>
      <c r="O153" s="45"/>
      <c r="P153" s="45"/>
      <c r="Q153" s="45"/>
      <c r="R153" s="45"/>
      <c r="S153" s="45"/>
      <c r="T153" s="93"/>
      <c r="AT153" s="22" t="s">
        <v>149</v>
      </c>
      <c r="AU153" s="22" t="s">
        <v>85</v>
      </c>
    </row>
    <row r="154" s="11" customFormat="1">
      <c r="B154" s="234"/>
      <c r="C154" s="235"/>
      <c r="D154" s="231" t="s">
        <v>167</v>
      </c>
      <c r="E154" s="236" t="s">
        <v>23</v>
      </c>
      <c r="F154" s="237" t="s">
        <v>716</v>
      </c>
      <c r="G154" s="235"/>
      <c r="H154" s="238">
        <v>7.5529999999999999</v>
      </c>
      <c r="I154" s="239"/>
      <c r="J154" s="235"/>
      <c r="K154" s="235"/>
      <c r="L154" s="240"/>
      <c r="M154" s="241"/>
      <c r="N154" s="242"/>
      <c r="O154" s="242"/>
      <c r="P154" s="242"/>
      <c r="Q154" s="242"/>
      <c r="R154" s="242"/>
      <c r="S154" s="242"/>
      <c r="T154" s="243"/>
      <c r="AT154" s="244" t="s">
        <v>167</v>
      </c>
      <c r="AU154" s="244" t="s">
        <v>85</v>
      </c>
      <c r="AV154" s="11" t="s">
        <v>85</v>
      </c>
      <c r="AW154" s="11" t="s">
        <v>38</v>
      </c>
      <c r="AX154" s="11" t="s">
        <v>75</v>
      </c>
      <c r="AY154" s="244" t="s">
        <v>140</v>
      </c>
    </row>
    <row r="155" s="12" customFormat="1">
      <c r="B155" s="245"/>
      <c r="C155" s="246"/>
      <c r="D155" s="231" t="s">
        <v>167</v>
      </c>
      <c r="E155" s="247" t="s">
        <v>23</v>
      </c>
      <c r="F155" s="248" t="s">
        <v>169</v>
      </c>
      <c r="G155" s="246"/>
      <c r="H155" s="249">
        <v>7.5529999999999999</v>
      </c>
      <c r="I155" s="250"/>
      <c r="J155" s="246"/>
      <c r="K155" s="246"/>
      <c r="L155" s="251"/>
      <c r="M155" s="252"/>
      <c r="N155" s="253"/>
      <c r="O155" s="253"/>
      <c r="P155" s="253"/>
      <c r="Q155" s="253"/>
      <c r="R155" s="253"/>
      <c r="S155" s="253"/>
      <c r="T155" s="254"/>
      <c r="AT155" s="255" t="s">
        <v>167</v>
      </c>
      <c r="AU155" s="255" t="s">
        <v>85</v>
      </c>
      <c r="AV155" s="12" t="s">
        <v>147</v>
      </c>
      <c r="AW155" s="12" t="s">
        <v>38</v>
      </c>
      <c r="AX155" s="12" t="s">
        <v>83</v>
      </c>
      <c r="AY155" s="255" t="s">
        <v>140</v>
      </c>
    </row>
    <row r="156" s="10" customFormat="1" ht="29.88" customHeight="1">
      <c r="B156" s="203"/>
      <c r="C156" s="204"/>
      <c r="D156" s="205" t="s">
        <v>74</v>
      </c>
      <c r="E156" s="217" t="s">
        <v>175</v>
      </c>
      <c r="F156" s="217" t="s">
        <v>349</v>
      </c>
      <c r="G156" s="204"/>
      <c r="H156" s="204"/>
      <c r="I156" s="207"/>
      <c r="J156" s="218">
        <f>BK156</f>
        <v>0</v>
      </c>
      <c r="K156" s="204"/>
      <c r="L156" s="209"/>
      <c r="M156" s="210"/>
      <c r="N156" s="211"/>
      <c r="O156" s="211"/>
      <c r="P156" s="212">
        <f>SUM(P157:P182)</f>
        <v>0</v>
      </c>
      <c r="Q156" s="211"/>
      <c r="R156" s="212">
        <f>SUM(R157:R182)</f>
        <v>10.847168810000001</v>
      </c>
      <c r="S156" s="211"/>
      <c r="T156" s="213">
        <f>SUM(T157:T182)</f>
        <v>0</v>
      </c>
      <c r="AR156" s="214" t="s">
        <v>83</v>
      </c>
      <c r="AT156" s="215" t="s">
        <v>74</v>
      </c>
      <c r="AU156" s="215" t="s">
        <v>83</v>
      </c>
      <c r="AY156" s="214" t="s">
        <v>140</v>
      </c>
      <c r="BK156" s="216">
        <f>SUM(BK157:BK182)</f>
        <v>0</v>
      </c>
    </row>
    <row r="157" s="1" customFormat="1" ht="25.5" customHeight="1">
      <c r="B157" s="44"/>
      <c r="C157" s="219" t="s">
        <v>254</v>
      </c>
      <c r="D157" s="219" t="s">
        <v>142</v>
      </c>
      <c r="E157" s="220" t="s">
        <v>351</v>
      </c>
      <c r="F157" s="221" t="s">
        <v>352</v>
      </c>
      <c r="G157" s="222" t="s">
        <v>164</v>
      </c>
      <c r="H157" s="223">
        <v>29.440000000000001</v>
      </c>
      <c r="I157" s="224"/>
      <c r="J157" s="225">
        <f>ROUND(I157*H157,2)</f>
        <v>0</v>
      </c>
      <c r="K157" s="221" t="s">
        <v>146</v>
      </c>
      <c r="L157" s="70"/>
      <c r="M157" s="226" t="s">
        <v>23</v>
      </c>
      <c r="N157" s="227" t="s">
        <v>46</v>
      </c>
      <c r="O157" s="45"/>
      <c r="P157" s="228">
        <f>O157*H157</f>
        <v>0</v>
      </c>
      <c r="Q157" s="228">
        <v>0.061940000000000002</v>
      </c>
      <c r="R157" s="228">
        <f>Q157*H157</f>
        <v>1.8235136000000001</v>
      </c>
      <c r="S157" s="228">
        <v>0</v>
      </c>
      <c r="T157" s="229">
        <f>S157*H157</f>
        <v>0</v>
      </c>
      <c r="AR157" s="22" t="s">
        <v>147</v>
      </c>
      <c r="AT157" s="22" t="s">
        <v>142</v>
      </c>
      <c r="AU157" s="22" t="s">
        <v>85</v>
      </c>
      <c r="AY157" s="22" t="s">
        <v>140</v>
      </c>
      <c r="BE157" s="230">
        <f>IF(N157="základní",J157,0)</f>
        <v>0</v>
      </c>
      <c r="BF157" s="230">
        <f>IF(N157="snížená",J157,0)</f>
        <v>0</v>
      </c>
      <c r="BG157" s="230">
        <f>IF(N157="zákl. přenesená",J157,0)</f>
        <v>0</v>
      </c>
      <c r="BH157" s="230">
        <f>IF(N157="sníž. přenesená",J157,0)</f>
        <v>0</v>
      </c>
      <c r="BI157" s="230">
        <f>IF(N157="nulová",J157,0)</f>
        <v>0</v>
      </c>
      <c r="BJ157" s="22" t="s">
        <v>83</v>
      </c>
      <c r="BK157" s="230">
        <f>ROUND(I157*H157,2)</f>
        <v>0</v>
      </c>
      <c r="BL157" s="22" t="s">
        <v>147</v>
      </c>
      <c r="BM157" s="22" t="s">
        <v>717</v>
      </c>
    </row>
    <row r="158" s="1" customFormat="1">
      <c r="B158" s="44"/>
      <c r="C158" s="72"/>
      <c r="D158" s="231" t="s">
        <v>149</v>
      </c>
      <c r="E158" s="72"/>
      <c r="F158" s="232" t="s">
        <v>354</v>
      </c>
      <c r="G158" s="72"/>
      <c r="H158" s="72"/>
      <c r="I158" s="189"/>
      <c r="J158" s="72"/>
      <c r="K158" s="72"/>
      <c r="L158" s="70"/>
      <c r="M158" s="233"/>
      <c r="N158" s="45"/>
      <c r="O158" s="45"/>
      <c r="P158" s="45"/>
      <c r="Q158" s="45"/>
      <c r="R158" s="45"/>
      <c r="S158" s="45"/>
      <c r="T158" s="93"/>
      <c r="AT158" s="22" t="s">
        <v>149</v>
      </c>
      <c r="AU158" s="22" t="s">
        <v>85</v>
      </c>
    </row>
    <row r="159" s="11" customFormat="1">
      <c r="B159" s="234"/>
      <c r="C159" s="235"/>
      <c r="D159" s="231" t="s">
        <v>167</v>
      </c>
      <c r="E159" s="236" t="s">
        <v>23</v>
      </c>
      <c r="F159" s="237" t="s">
        <v>718</v>
      </c>
      <c r="G159" s="235"/>
      <c r="H159" s="238">
        <v>29.440000000000001</v>
      </c>
      <c r="I159" s="239"/>
      <c r="J159" s="235"/>
      <c r="K159" s="235"/>
      <c r="L159" s="240"/>
      <c r="M159" s="241"/>
      <c r="N159" s="242"/>
      <c r="O159" s="242"/>
      <c r="P159" s="242"/>
      <c r="Q159" s="242"/>
      <c r="R159" s="242"/>
      <c r="S159" s="242"/>
      <c r="T159" s="243"/>
      <c r="AT159" s="244" t="s">
        <v>167</v>
      </c>
      <c r="AU159" s="244" t="s">
        <v>85</v>
      </c>
      <c r="AV159" s="11" t="s">
        <v>85</v>
      </c>
      <c r="AW159" s="11" t="s">
        <v>38</v>
      </c>
      <c r="AX159" s="11" t="s">
        <v>75</v>
      </c>
      <c r="AY159" s="244" t="s">
        <v>140</v>
      </c>
    </row>
    <row r="160" s="12" customFormat="1">
      <c r="B160" s="245"/>
      <c r="C160" s="246"/>
      <c r="D160" s="231" t="s">
        <v>167</v>
      </c>
      <c r="E160" s="247" t="s">
        <v>23</v>
      </c>
      <c r="F160" s="248" t="s">
        <v>169</v>
      </c>
      <c r="G160" s="246"/>
      <c r="H160" s="249">
        <v>29.440000000000001</v>
      </c>
      <c r="I160" s="250"/>
      <c r="J160" s="246"/>
      <c r="K160" s="246"/>
      <c r="L160" s="251"/>
      <c r="M160" s="252"/>
      <c r="N160" s="253"/>
      <c r="O160" s="253"/>
      <c r="P160" s="253"/>
      <c r="Q160" s="253"/>
      <c r="R160" s="253"/>
      <c r="S160" s="253"/>
      <c r="T160" s="254"/>
      <c r="AT160" s="255" t="s">
        <v>167</v>
      </c>
      <c r="AU160" s="255" t="s">
        <v>85</v>
      </c>
      <c r="AV160" s="12" t="s">
        <v>147</v>
      </c>
      <c r="AW160" s="12" t="s">
        <v>38</v>
      </c>
      <c r="AX160" s="12" t="s">
        <v>83</v>
      </c>
      <c r="AY160" s="255" t="s">
        <v>140</v>
      </c>
    </row>
    <row r="161" s="1" customFormat="1" ht="25.5" customHeight="1">
      <c r="B161" s="44"/>
      <c r="C161" s="219" t="s">
        <v>9</v>
      </c>
      <c r="D161" s="219" t="s">
        <v>142</v>
      </c>
      <c r="E161" s="220" t="s">
        <v>719</v>
      </c>
      <c r="F161" s="221" t="s">
        <v>720</v>
      </c>
      <c r="G161" s="222" t="s">
        <v>178</v>
      </c>
      <c r="H161" s="223">
        <v>1.3220000000000001</v>
      </c>
      <c r="I161" s="224"/>
      <c r="J161" s="225">
        <f>ROUND(I161*H161,2)</f>
        <v>0</v>
      </c>
      <c r="K161" s="221" t="s">
        <v>146</v>
      </c>
      <c r="L161" s="70"/>
      <c r="M161" s="226" t="s">
        <v>23</v>
      </c>
      <c r="N161" s="227" t="s">
        <v>46</v>
      </c>
      <c r="O161" s="45"/>
      <c r="P161" s="228">
        <f>O161*H161</f>
        <v>0</v>
      </c>
      <c r="Q161" s="228">
        <v>2.45329</v>
      </c>
      <c r="R161" s="228">
        <f>Q161*H161</f>
        <v>3.24324938</v>
      </c>
      <c r="S161" s="228">
        <v>0</v>
      </c>
      <c r="T161" s="229">
        <f>S161*H161</f>
        <v>0</v>
      </c>
      <c r="AR161" s="22" t="s">
        <v>147</v>
      </c>
      <c r="AT161" s="22" t="s">
        <v>142</v>
      </c>
      <c r="AU161" s="22" t="s">
        <v>85</v>
      </c>
      <c r="AY161" s="22" t="s">
        <v>140</v>
      </c>
      <c r="BE161" s="230">
        <f>IF(N161="základní",J161,0)</f>
        <v>0</v>
      </c>
      <c r="BF161" s="230">
        <f>IF(N161="snížená",J161,0)</f>
        <v>0</v>
      </c>
      <c r="BG161" s="230">
        <f>IF(N161="zákl. přenesená",J161,0)</f>
        <v>0</v>
      </c>
      <c r="BH161" s="230">
        <f>IF(N161="sníž. přenesená",J161,0)</f>
        <v>0</v>
      </c>
      <c r="BI161" s="230">
        <f>IF(N161="nulová",J161,0)</f>
        <v>0</v>
      </c>
      <c r="BJ161" s="22" t="s">
        <v>83</v>
      </c>
      <c r="BK161" s="230">
        <f>ROUND(I161*H161,2)</f>
        <v>0</v>
      </c>
      <c r="BL161" s="22" t="s">
        <v>147</v>
      </c>
      <c r="BM161" s="22" t="s">
        <v>721</v>
      </c>
    </row>
    <row r="162" s="1" customFormat="1">
      <c r="B162" s="44"/>
      <c r="C162" s="72"/>
      <c r="D162" s="231" t="s">
        <v>149</v>
      </c>
      <c r="E162" s="72"/>
      <c r="F162" s="232" t="s">
        <v>722</v>
      </c>
      <c r="G162" s="72"/>
      <c r="H162" s="72"/>
      <c r="I162" s="189"/>
      <c r="J162" s="72"/>
      <c r="K162" s="72"/>
      <c r="L162" s="70"/>
      <c r="M162" s="233"/>
      <c r="N162" s="45"/>
      <c r="O162" s="45"/>
      <c r="P162" s="45"/>
      <c r="Q162" s="45"/>
      <c r="R162" s="45"/>
      <c r="S162" s="45"/>
      <c r="T162" s="93"/>
      <c r="AT162" s="22" t="s">
        <v>149</v>
      </c>
      <c r="AU162" s="22" t="s">
        <v>85</v>
      </c>
    </row>
    <row r="163" s="11" customFormat="1">
      <c r="B163" s="234"/>
      <c r="C163" s="235"/>
      <c r="D163" s="231" t="s">
        <v>167</v>
      </c>
      <c r="E163" s="236" t="s">
        <v>23</v>
      </c>
      <c r="F163" s="237" t="s">
        <v>723</v>
      </c>
      <c r="G163" s="235"/>
      <c r="H163" s="238">
        <v>1.3220000000000001</v>
      </c>
      <c r="I163" s="239"/>
      <c r="J163" s="235"/>
      <c r="K163" s="235"/>
      <c r="L163" s="240"/>
      <c r="M163" s="241"/>
      <c r="N163" s="242"/>
      <c r="O163" s="242"/>
      <c r="P163" s="242"/>
      <c r="Q163" s="242"/>
      <c r="R163" s="242"/>
      <c r="S163" s="242"/>
      <c r="T163" s="243"/>
      <c r="AT163" s="244" t="s">
        <v>167</v>
      </c>
      <c r="AU163" s="244" t="s">
        <v>85</v>
      </c>
      <c r="AV163" s="11" t="s">
        <v>85</v>
      </c>
      <c r="AW163" s="11" t="s">
        <v>38</v>
      </c>
      <c r="AX163" s="11" t="s">
        <v>75</v>
      </c>
      <c r="AY163" s="244" t="s">
        <v>140</v>
      </c>
    </row>
    <row r="164" s="12" customFormat="1">
      <c r="B164" s="245"/>
      <c r="C164" s="246"/>
      <c r="D164" s="231" t="s">
        <v>167</v>
      </c>
      <c r="E164" s="247" t="s">
        <v>23</v>
      </c>
      <c r="F164" s="248" t="s">
        <v>169</v>
      </c>
      <c r="G164" s="246"/>
      <c r="H164" s="249">
        <v>1.3220000000000001</v>
      </c>
      <c r="I164" s="250"/>
      <c r="J164" s="246"/>
      <c r="K164" s="246"/>
      <c r="L164" s="251"/>
      <c r="M164" s="252"/>
      <c r="N164" s="253"/>
      <c r="O164" s="253"/>
      <c r="P164" s="253"/>
      <c r="Q164" s="253"/>
      <c r="R164" s="253"/>
      <c r="S164" s="253"/>
      <c r="T164" s="254"/>
      <c r="AT164" s="255" t="s">
        <v>167</v>
      </c>
      <c r="AU164" s="255" t="s">
        <v>85</v>
      </c>
      <c r="AV164" s="12" t="s">
        <v>147</v>
      </c>
      <c r="AW164" s="12" t="s">
        <v>38</v>
      </c>
      <c r="AX164" s="12" t="s">
        <v>83</v>
      </c>
      <c r="AY164" s="255" t="s">
        <v>140</v>
      </c>
    </row>
    <row r="165" s="1" customFormat="1" ht="25.5" customHeight="1">
      <c r="B165" s="44"/>
      <c r="C165" s="219" t="s">
        <v>263</v>
      </c>
      <c r="D165" s="219" t="s">
        <v>142</v>
      </c>
      <c r="E165" s="220" t="s">
        <v>724</v>
      </c>
      <c r="F165" s="221" t="s">
        <v>720</v>
      </c>
      <c r="G165" s="222" t="s">
        <v>178</v>
      </c>
      <c r="H165" s="223">
        <v>2.266</v>
      </c>
      <c r="I165" s="224"/>
      <c r="J165" s="225">
        <f>ROUND(I165*H165,2)</f>
        <v>0</v>
      </c>
      <c r="K165" s="221" t="s">
        <v>23</v>
      </c>
      <c r="L165" s="70"/>
      <c r="M165" s="226" t="s">
        <v>23</v>
      </c>
      <c r="N165" s="227" t="s">
        <v>46</v>
      </c>
      <c r="O165" s="45"/>
      <c r="P165" s="228">
        <f>O165*H165</f>
        <v>0</v>
      </c>
      <c r="Q165" s="228">
        <v>2.45329</v>
      </c>
      <c r="R165" s="228">
        <f>Q165*H165</f>
        <v>5.5591551399999997</v>
      </c>
      <c r="S165" s="228">
        <v>0</v>
      </c>
      <c r="T165" s="229">
        <f>S165*H165</f>
        <v>0</v>
      </c>
      <c r="AR165" s="22" t="s">
        <v>147</v>
      </c>
      <c r="AT165" s="22" t="s">
        <v>142</v>
      </c>
      <c r="AU165" s="22" t="s">
        <v>85</v>
      </c>
      <c r="AY165" s="22" t="s">
        <v>140</v>
      </c>
      <c r="BE165" s="230">
        <f>IF(N165="základní",J165,0)</f>
        <v>0</v>
      </c>
      <c r="BF165" s="230">
        <f>IF(N165="snížená",J165,0)</f>
        <v>0</v>
      </c>
      <c r="BG165" s="230">
        <f>IF(N165="zákl. přenesená",J165,0)</f>
        <v>0</v>
      </c>
      <c r="BH165" s="230">
        <f>IF(N165="sníž. přenesená",J165,0)</f>
        <v>0</v>
      </c>
      <c r="BI165" s="230">
        <f>IF(N165="nulová",J165,0)</f>
        <v>0</v>
      </c>
      <c r="BJ165" s="22" t="s">
        <v>83</v>
      </c>
      <c r="BK165" s="230">
        <f>ROUND(I165*H165,2)</f>
        <v>0</v>
      </c>
      <c r="BL165" s="22" t="s">
        <v>147</v>
      </c>
      <c r="BM165" s="22" t="s">
        <v>725</v>
      </c>
    </row>
    <row r="166" s="11" customFormat="1">
      <c r="B166" s="234"/>
      <c r="C166" s="235"/>
      <c r="D166" s="231" t="s">
        <v>167</v>
      </c>
      <c r="E166" s="236" t="s">
        <v>23</v>
      </c>
      <c r="F166" s="237" t="s">
        <v>726</v>
      </c>
      <c r="G166" s="235"/>
      <c r="H166" s="238">
        <v>2.266</v>
      </c>
      <c r="I166" s="239"/>
      <c r="J166" s="235"/>
      <c r="K166" s="235"/>
      <c r="L166" s="240"/>
      <c r="M166" s="241"/>
      <c r="N166" s="242"/>
      <c r="O166" s="242"/>
      <c r="P166" s="242"/>
      <c r="Q166" s="242"/>
      <c r="R166" s="242"/>
      <c r="S166" s="242"/>
      <c r="T166" s="243"/>
      <c r="AT166" s="244" t="s">
        <v>167</v>
      </c>
      <c r="AU166" s="244" t="s">
        <v>85</v>
      </c>
      <c r="AV166" s="11" t="s">
        <v>85</v>
      </c>
      <c r="AW166" s="11" t="s">
        <v>38</v>
      </c>
      <c r="AX166" s="11" t="s">
        <v>75</v>
      </c>
      <c r="AY166" s="244" t="s">
        <v>140</v>
      </c>
    </row>
    <row r="167" s="12" customFormat="1">
      <c r="B167" s="245"/>
      <c r="C167" s="246"/>
      <c r="D167" s="231" t="s">
        <v>167</v>
      </c>
      <c r="E167" s="247" t="s">
        <v>23</v>
      </c>
      <c r="F167" s="248" t="s">
        <v>169</v>
      </c>
      <c r="G167" s="246"/>
      <c r="H167" s="249">
        <v>2.266</v>
      </c>
      <c r="I167" s="250"/>
      <c r="J167" s="246"/>
      <c r="K167" s="246"/>
      <c r="L167" s="251"/>
      <c r="M167" s="252"/>
      <c r="N167" s="253"/>
      <c r="O167" s="253"/>
      <c r="P167" s="253"/>
      <c r="Q167" s="253"/>
      <c r="R167" s="253"/>
      <c r="S167" s="253"/>
      <c r="T167" s="254"/>
      <c r="AT167" s="255" t="s">
        <v>167</v>
      </c>
      <c r="AU167" s="255" t="s">
        <v>85</v>
      </c>
      <c r="AV167" s="12" t="s">
        <v>147</v>
      </c>
      <c r="AW167" s="12" t="s">
        <v>38</v>
      </c>
      <c r="AX167" s="12" t="s">
        <v>83</v>
      </c>
      <c r="AY167" s="255" t="s">
        <v>140</v>
      </c>
    </row>
    <row r="168" s="1" customFormat="1" ht="25.5" customHeight="1">
      <c r="B168" s="44"/>
      <c r="C168" s="219" t="s">
        <v>269</v>
      </c>
      <c r="D168" s="219" t="s">
        <v>142</v>
      </c>
      <c r="E168" s="220" t="s">
        <v>727</v>
      </c>
      <c r="F168" s="221" t="s">
        <v>728</v>
      </c>
      <c r="G168" s="222" t="s">
        <v>178</v>
      </c>
      <c r="H168" s="223">
        <v>3.5880000000000001</v>
      </c>
      <c r="I168" s="224"/>
      <c r="J168" s="225">
        <f>ROUND(I168*H168,2)</f>
        <v>0</v>
      </c>
      <c r="K168" s="221" t="s">
        <v>146</v>
      </c>
      <c r="L168" s="70"/>
      <c r="M168" s="226" t="s">
        <v>23</v>
      </c>
      <c r="N168" s="227" t="s">
        <v>46</v>
      </c>
      <c r="O168" s="45"/>
      <c r="P168" s="228">
        <f>O168*H168</f>
        <v>0</v>
      </c>
      <c r="Q168" s="228">
        <v>0</v>
      </c>
      <c r="R168" s="228">
        <f>Q168*H168</f>
        <v>0</v>
      </c>
      <c r="S168" s="228">
        <v>0</v>
      </c>
      <c r="T168" s="229">
        <f>S168*H168</f>
        <v>0</v>
      </c>
      <c r="AR168" s="22" t="s">
        <v>147</v>
      </c>
      <c r="AT168" s="22" t="s">
        <v>142</v>
      </c>
      <c r="AU168" s="22" t="s">
        <v>85</v>
      </c>
      <c r="AY168" s="22" t="s">
        <v>140</v>
      </c>
      <c r="BE168" s="230">
        <f>IF(N168="základní",J168,0)</f>
        <v>0</v>
      </c>
      <c r="BF168" s="230">
        <f>IF(N168="snížená",J168,0)</f>
        <v>0</v>
      </c>
      <c r="BG168" s="230">
        <f>IF(N168="zákl. přenesená",J168,0)</f>
        <v>0</v>
      </c>
      <c r="BH168" s="230">
        <f>IF(N168="sníž. přenesená",J168,0)</f>
        <v>0</v>
      </c>
      <c r="BI168" s="230">
        <f>IF(N168="nulová",J168,0)</f>
        <v>0</v>
      </c>
      <c r="BJ168" s="22" t="s">
        <v>83</v>
      </c>
      <c r="BK168" s="230">
        <f>ROUND(I168*H168,2)</f>
        <v>0</v>
      </c>
      <c r="BL168" s="22" t="s">
        <v>147</v>
      </c>
      <c r="BM168" s="22" t="s">
        <v>729</v>
      </c>
    </row>
    <row r="169" s="1" customFormat="1">
      <c r="B169" s="44"/>
      <c r="C169" s="72"/>
      <c r="D169" s="231" t="s">
        <v>149</v>
      </c>
      <c r="E169" s="72"/>
      <c r="F169" s="232" t="s">
        <v>730</v>
      </c>
      <c r="G169" s="72"/>
      <c r="H169" s="72"/>
      <c r="I169" s="189"/>
      <c r="J169" s="72"/>
      <c r="K169" s="72"/>
      <c r="L169" s="70"/>
      <c r="M169" s="233"/>
      <c r="N169" s="45"/>
      <c r="O169" s="45"/>
      <c r="P169" s="45"/>
      <c r="Q169" s="45"/>
      <c r="R169" s="45"/>
      <c r="S169" s="45"/>
      <c r="T169" s="93"/>
      <c r="AT169" s="22" t="s">
        <v>149</v>
      </c>
      <c r="AU169" s="22" t="s">
        <v>85</v>
      </c>
    </row>
    <row r="170" s="11" customFormat="1">
      <c r="B170" s="234"/>
      <c r="C170" s="235"/>
      <c r="D170" s="231" t="s">
        <v>167</v>
      </c>
      <c r="E170" s="236" t="s">
        <v>23</v>
      </c>
      <c r="F170" s="237" t="s">
        <v>731</v>
      </c>
      <c r="G170" s="235"/>
      <c r="H170" s="238">
        <v>3.5880000000000001</v>
      </c>
      <c r="I170" s="239"/>
      <c r="J170" s="235"/>
      <c r="K170" s="235"/>
      <c r="L170" s="240"/>
      <c r="M170" s="241"/>
      <c r="N170" s="242"/>
      <c r="O170" s="242"/>
      <c r="P170" s="242"/>
      <c r="Q170" s="242"/>
      <c r="R170" s="242"/>
      <c r="S170" s="242"/>
      <c r="T170" s="243"/>
      <c r="AT170" s="244" t="s">
        <v>167</v>
      </c>
      <c r="AU170" s="244" t="s">
        <v>85</v>
      </c>
      <c r="AV170" s="11" t="s">
        <v>85</v>
      </c>
      <c r="AW170" s="11" t="s">
        <v>38</v>
      </c>
      <c r="AX170" s="11" t="s">
        <v>75</v>
      </c>
      <c r="AY170" s="244" t="s">
        <v>140</v>
      </c>
    </row>
    <row r="171" s="12" customFormat="1">
      <c r="B171" s="245"/>
      <c r="C171" s="246"/>
      <c r="D171" s="231" t="s">
        <v>167</v>
      </c>
      <c r="E171" s="247" t="s">
        <v>23</v>
      </c>
      <c r="F171" s="248" t="s">
        <v>169</v>
      </c>
      <c r="G171" s="246"/>
      <c r="H171" s="249">
        <v>3.5880000000000001</v>
      </c>
      <c r="I171" s="250"/>
      <c r="J171" s="246"/>
      <c r="K171" s="246"/>
      <c r="L171" s="251"/>
      <c r="M171" s="252"/>
      <c r="N171" s="253"/>
      <c r="O171" s="253"/>
      <c r="P171" s="253"/>
      <c r="Q171" s="253"/>
      <c r="R171" s="253"/>
      <c r="S171" s="253"/>
      <c r="T171" s="254"/>
      <c r="AT171" s="255" t="s">
        <v>167</v>
      </c>
      <c r="AU171" s="255" t="s">
        <v>85</v>
      </c>
      <c r="AV171" s="12" t="s">
        <v>147</v>
      </c>
      <c r="AW171" s="12" t="s">
        <v>38</v>
      </c>
      <c r="AX171" s="12" t="s">
        <v>83</v>
      </c>
      <c r="AY171" s="255" t="s">
        <v>140</v>
      </c>
    </row>
    <row r="172" s="1" customFormat="1" ht="16.5" customHeight="1">
      <c r="B172" s="44"/>
      <c r="C172" s="219" t="s">
        <v>275</v>
      </c>
      <c r="D172" s="219" t="s">
        <v>142</v>
      </c>
      <c r="E172" s="220" t="s">
        <v>732</v>
      </c>
      <c r="F172" s="221" t="s">
        <v>733</v>
      </c>
      <c r="G172" s="222" t="s">
        <v>164</v>
      </c>
      <c r="H172" s="223">
        <v>7.7560000000000002</v>
      </c>
      <c r="I172" s="224"/>
      <c r="J172" s="225">
        <f>ROUND(I172*H172,2)</f>
        <v>0</v>
      </c>
      <c r="K172" s="221" t="s">
        <v>146</v>
      </c>
      <c r="L172" s="70"/>
      <c r="M172" s="226" t="s">
        <v>23</v>
      </c>
      <c r="N172" s="227" t="s">
        <v>46</v>
      </c>
      <c r="O172" s="45"/>
      <c r="P172" s="228">
        <f>O172*H172</f>
        <v>0</v>
      </c>
      <c r="Q172" s="228">
        <v>0.013520000000000001</v>
      </c>
      <c r="R172" s="228">
        <f>Q172*H172</f>
        <v>0.10486112</v>
      </c>
      <c r="S172" s="228">
        <v>0</v>
      </c>
      <c r="T172" s="229">
        <f>S172*H172</f>
        <v>0</v>
      </c>
      <c r="AR172" s="22" t="s">
        <v>147</v>
      </c>
      <c r="AT172" s="22" t="s">
        <v>142</v>
      </c>
      <c r="AU172" s="22" t="s">
        <v>85</v>
      </c>
      <c r="AY172" s="22" t="s">
        <v>140</v>
      </c>
      <c r="BE172" s="230">
        <f>IF(N172="základní",J172,0)</f>
        <v>0</v>
      </c>
      <c r="BF172" s="230">
        <f>IF(N172="snížená",J172,0)</f>
        <v>0</v>
      </c>
      <c r="BG172" s="230">
        <f>IF(N172="zákl. přenesená",J172,0)</f>
        <v>0</v>
      </c>
      <c r="BH172" s="230">
        <f>IF(N172="sníž. přenesená",J172,0)</f>
        <v>0</v>
      </c>
      <c r="BI172" s="230">
        <f>IF(N172="nulová",J172,0)</f>
        <v>0</v>
      </c>
      <c r="BJ172" s="22" t="s">
        <v>83</v>
      </c>
      <c r="BK172" s="230">
        <f>ROUND(I172*H172,2)</f>
        <v>0</v>
      </c>
      <c r="BL172" s="22" t="s">
        <v>147</v>
      </c>
      <c r="BM172" s="22" t="s">
        <v>734</v>
      </c>
    </row>
    <row r="173" s="11" customFormat="1">
      <c r="B173" s="234"/>
      <c r="C173" s="235"/>
      <c r="D173" s="231" t="s">
        <v>167</v>
      </c>
      <c r="E173" s="236" t="s">
        <v>23</v>
      </c>
      <c r="F173" s="237" t="s">
        <v>735</v>
      </c>
      <c r="G173" s="235"/>
      <c r="H173" s="238">
        <v>7.7560000000000002</v>
      </c>
      <c r="I173" s="239"/>
      <c r="J173" s="235"/>
      <c r="K173" s="235"/>
      <c r="L173" s="240"/>
      <c r="M173" s="241"/>
      <c r="N173" s="242"/>
      <c r="O173" s="242"/>
      <c r="P173" s="242"/>
      <c r="Q173" s="242"/>
      <c r="R173" s="242"/>
      <c r="S173" s="242"/>
      <c r="T173" s="243"/>
      <c r="AT173" s="244" t="s">
        <v>167</v>
      </c>
      <c r="AU173" s="244" t="s">
        <v>85</v>
      </c>
      <c r="AV173" s="11" t="s">
        <v>85</v>
      </c>
      <c r="AW173" s="11" t="s">
        <v>38</v>
      </c>
      <c r="AX173" s="11" t="s">
        <v>75</v>
      </c>
      <c r="AY173" s="244" t="s">
        <v>140</v>
      </c>
    </row>
    <row r="174" s="12" customFormat="1">
      <c r="B174" s="245"/>
      <c r="C174" s="246"/>
      <c r="D174" s="231" t="s">
        <v>167</v>
      </c>
      <c r="E174" s="247" t="s">
        <v>23</v>
      </c>
      <c r="F174" s="248" t="s">
        <v>169</v>
      </c>
      <c r="G174" s="246"/>
      <c r="H174" s="249">
        <v>7.7560000000000002</v>
      </c>
      <c r="I174" s="250"/>
      <c r="J174" s="246"/>
      <c r="K174" s="246"/>
      <c r="L174" s="251"/>
      <c r="M174" s="252"/>
      <c r="N174" s="253"/>
      <c r="O174" s="253"/>
      <c r="P174" s="253"/>
      <c r="Q174" s="253"/>
      <c r="R174" s="253"/>
      <c r="S174" s="253"/>
      <c r="T174" s="254"/>
      <c r="AT174" s="255" t="s">
        <v>167</v>
      </c>
      <c r="AU174" s="255" t="s">
        <v>85</v>
      </c>
      <c r="AV174" s="12" t="s">
        <v>147</v>
      </c>
      <c r="AW174" s="12" t="s">
        <v>38</v>
      </c>
      <c r="AX174" s="12" t="s">
        <v>83</v>
      </c>
      <c r="AY174" s="255" t="s">
        <v>140</v>
      </c>
    </row>
    <row r="175" s="1" customFormat="1" ht="16.5" customHeight="1">
      <c r="B175" s="44"/>
      <c r="C175" s="219" t="s">
        <v>279</v>
      </c>
      <c r="D175" s="219" t="s">
        <v>142</v>
      </c>
      <c r="E175" s="220" t="s">
        <v>736</v>
      </c>
      <c r="F175" s="221" t="s">
        <v>737</v>
      </c>
      <c r="G175" s="222" t="s">
        <v>164</v>
      </c>
      <c r="H175" s="223">
        <v>7.7560000000000002</v>
      </c>
      <c r="I175" s="224"/>
      <c r="J175" s="225">
        <f>ROUND(I175*H175,2)</f>
        <v>0</v>
      </c>
      <c r="K175" s="221" t="s">
        <v>146</v>
      </c>
      <c r="L175" s="70"/>
      <c r="M175" s="226" t="s">
        <v>23</v>
      </c>
      <c r="N175" s="227" t="s">
        <v>46</v>
      </c>
      <c r="O175" s="45"/>
      <c r="P175" s="228">
        <f>O175*H175</f>
        <v>0</v>
      </c>
      <c r="Q175" s="228">
        <v>0</v>
      </c>
      <c r="R175" s="228">
        <f>Q175*H175</f>
        <v>0</v>
      </c>
      <c r="S175" s="228">
        <v>0</v>
      </c>
      <c r="T175" s="229">
        <f>S175*H175</f>
        <v>0</v>
      </c>
      <c r="AR175" s="22" t="s">
        <v>147</v>
      </c>
      <c r="AT175" s="22" t="s">
        <v>142</v>
      </c>
      <c r="AU175" s="22" t="s">
        <v>85</v>
      </c>
      <c r="AY175" s="22" t="s">
        <v>140</v>
      </c>
      <c r="BE175" s="230">
        <f>IF(N175="základní",J175,0)</f>
        <v>0</v>
      </c>
      <c r="BF175" s="230">
        <f>IF(N175="snížená",J175,0)</f>
        <v>0</v>
      </c>
      <c r="BG175" s="230">
        <f>IF(N175="zákl. přenesená",J175,0)</f>
        <v>0</v>
      </c>
      <c r="BH175" s="230">
        <f>IF(N175="sníž. přenesená",J175,0)</f>
        <v>0</v>
      </c>
      <c r="BI175" s="230">
        <f>IF(N175="nulová",J175,0)</f>
        <v>0</v>
      </c>
      <c r="BJ175" s="22" t="s">
        <v>83</v>
      </c>
      <c r="BK175" s="230">
        <f>ROUND(I175*H175,2)</f>
        <v>0</v>
      </c>
      <c r="BL175" s="22" t="s">
        <v>147</v>
      </c>
      <c r="BM175" s="22" t="s">
        <v>738</v>
      </c>
    </row>
    <row r="176" s="1" customFormat="1" ht="16.5" customHeight="1">
      <c r="B176" s="44"/>
      <c r="C176" s="219" t="s">
        <v>285</v>
      </c>
      <c r="D176" s="219" t="s">
        <v>142</v>
      </c>
      <c r="E176" s="220" t="s">
        <v>739</v>
      </c>
      <c r="F176" s="221" t="s">
        <v>740</v>
      </c>
      <c r="G176" s="222" t="s">
        <v>216</v>
      </c>
      <c r="H176" s="223">
        <v>0.042999999999999997</v>
      </c>
      <c r="I176" s="224"/>
      <c r="J176" s="225">
        <f>ROUND(I176*H176,2)</f>
        <v>0</v>
      </c>
      <c r="K176" s="221" t="s">
        <v>146</v>
      </c>
      <c r="L176" s="70"/>
      <c r="M176" s="226" t="s">
        <v>23</v>
      </c>
      <c r="N176" s="227" t="s">
        <v>46</v>
      </c>
      <c r="O176" s="45"/>
      <c r="P176" s="228">
        <f>O176*H176</f>
        <v>0</v>
      </c>
      <c r="Q176" s="228">
        <v>1.0414300000000001</v>
      </c>
      <c r="R176" s="228">
        <f>Q176*H176</f>
        <v>0.04478149</v>
      </c>
      <c r="S176" s="228">
        <v>0</v>
      </c>
      <c r="T176" s="229">
        <f>S176*H176</f>
        <v>0</v>
      </c>
      <c r="AR176" s="22" t="s">
        <v>147</v>
      </c>
      <c r="AT176" s="22" t="s">
        <v>142</v>
      </c>
      <c r="AU176" s="22" t="s">
        <v>85</v>
      </c>
      <c r="AY176" s="22" t="s">
        <v>140</v>
      </c>
      <c r="BE176" s="230">
        <f>IF(N176="základní",J176,0)</f>
        <v>0</v>
      </c>
      <c r="BF176" s="230">
        <f>IF(N176="snížená",J176,0)</f>
        <v>0</v>
      </c>
      <c r="BG176" s="230">
        <f>IF(N176="zákl. přenesená",J176,0)</f>
        <v>0</v>
      </c>
      <c r="BH176" s="230">
        <f>IF(N176="sníž. přenesená",J176,0)</f>
        <v>0</v>
      </c>
      <c r="BI176" s="230">
        <f>IF(N176="nulová",J176,0)</f>
        <v>0</v>
      </c>
      <c r="BJ176" s="22" t="s">
        <v>83</v>
      </c>
      <c r="BK176" s="230">
        <f>ROUND(I176*H176,2)</f>
        <v>0</v>
      </c>
      <c r="BL176" s="22" t="s">
        <v>147</v>
      </c>
      <c r="BM176" s="22" t="s">
        <v>741</v>
      </c>
    </row>
    <row r="177" s="11" customFormat="1">
      <c r="B177" s="234"/>
      <c r="C177" s="235"/>
      <c r="D177" s="231" t="s">
        <v>167</v>
      </c>
      <c r="E177" s="236" t="s">
        <v>23</v>
      </c>
      <c r="F177" s="237" t="s">
        <v>742</v>
      </c>
      <c r="G177" s="235"/>
      <c r="H177" s="238">
        <v>0.042999999999999997</v>
      </c>
      <c r="I177" s="239"/>
      <c r="J177" s="235"/>
      <c r="K177" s="235"/>
      <c r="L177" s="240"/>
      <c r="M177" s="241"/>
      <c r="N177" s="242"/>
      <c r="O177" s="242"/>
      <c r="P177" s="242"/>
      <c r="Q177" s="242"/>
      <c r="R177" s="242"/>
      <c r="S177" s="242"/>
      <c r="T177" s="243"/>
      <c r="AT177" s="244" t="s">
        <v>167</v>
      </c>
      <c r="AU177" s="244" t="s">
        <v>85</v>
      </c>
      <c r="AV177" s="11" t="s">
        <v>85</v>
      </c>
      <c r="AW177" s="11" t="s">
        <v>38</v>
      </c>
      <c r="AX177" s="11" t="s">
        <v>75</v>
      </c>
      <c r="AY177" s="244" t="s">
        <v>140</v>
      </c>
    </row>
    <row r="178" s="12" customFormat="1">
      <c r="B178" s="245"/>
      <c r="C178" s="246"/>
      <c r="D178" s="231" t="s">
        <v>167</v>
      </c>
      <c r="E178" s="247" t="s">
        <v>23</v>
      </c>
      <c r="F178" s="248" t="s">
        <v>169</v>
      </c>
      <c r="G178" s="246"/>
      <c r="H178" s="249">
        <v>0.042999999999999997</v>
      </c>
      <c r="I178" s="250"/>
      <c r="J178" s="246"/>
      <c r="K178" s="246"/>
      <c r="L178" s="251"/>
      <c r="M178" s="252"/>
      <c r="N178" s="253"/>
      <c r="O178" s="253"/>
      <c r="P178" s="253"/>
      <c r="Q178" s="253"/>
      <c r="R178" s="253"/>
      <c r="S178" s="253"/>
      <c r="T178" s="254"/>
      <c r="AT178" s="255" t="s">
        <v>167</v>
      </c>
      <c r="AU178" s="255" t="s">
        <v>85</v>
      </c>
      <c r="AV178" s="12" t="s">
        <v>147</v>
      </c>
      <c r="AW178" s="12" t="s">
        <v>38</v>
      </c>
      <c r="AX178" s="12" t="s">
        <v>83</v>
      </c>
      <c r="AY178" s="255" t="s">
        <v>140</v>
      </c>
    </row>
    <row r="179" s="1" customFormat="1" ht="16.5" customHeight="1">
      <c r="B179" s="44"/>
      <c r="C179" s="219" t="s">
        <v>290</v>
      </c>
      <c r="D179" s="219" t="s">
        <v>142</v>
      </c>
      <c r="E179" s="220" t="s">
        <v>743</v>
      </c>
      <c r="F179" s="221" t="s">
        <v>744</v>
      </c>
      <c r="G179" s="222" t="s">
        <v>216</v>
      </c>
      <c r="H179" s="223">
        <v>0.068000000000000005</v>
      </c>
      <c r="I179" s="224"/>
      <c r="J179" s="225">
        <f>ROUND(I179*H179,2)</f>
        <v>0</v>
      </c>
      <c r="K179" s="221" t="s">
        <v>146</v>
      </c>
      <c r="L179" s="70"/>
      <c r="M179" s="226" t="s">
        <v>23</v>
      </c>
      <c r="N179" s="227" t="s">
        <v>46</v>
      </c>
      <c r="O179" s="45"/>
      <c r="P179" s="228">
        <f>O179*H179</f>
        <v>0</v>
      </c>
      <c r="Q179" s="228">
        <v>1.0530600000000001</v>
      </c>
      <c r="R179" s="228">
        <f>Q179*H179</f>
        <v>0.071608080000000018</v>
      </c>
      <c r="S179" s="228">
        <v>0</v>
      </c>
      <c r="T179" s="229">
        <f>S179*H179</f>
        <v>0</v>
      </c>
      <c r="AR179" s="22" t="s">
        <v>147</v>
      </c>
      <c r="AT179" s="22" t="s">
        <v>142</v>
      </c>
      <c r="AU179" s="22" t="s">
        <v>85</v>
      </c>
      <c r="AY179" s="22" t="s">
        <v>140</v>
      </c>
      <c r="BE179" s="230">
        <f>IF(N179="základní",J179,0)</f>
        <v>0</v>
      </c>
      <c r="BF179" s="230">
        <f>IF(N179="snížená",J179,0)</f>
        <v>0</v>
      </c>
      <c r="BG179" s="230">
        <f>IF(N179="zákl. přenesená",J179,0)</f>
        <v>0</v>
      </c>
      <c r="BH179" s="230">
        <f>IF(N179="sníž. přenesená",J179,0)</f>
        <v>0</v>
      </c>
      <c r="BI179" s="230">
        <f>IF(N179="nulová",J179,0)</f>
        <v>0</v>
      </c>
      <c r="BJ179" s="22" t="s">
        <v>83</v>
      </c>
      <c r="BK179" s="230">
        <f>ROUND(I179*H179,2)</f>
        <v>0</v>
      </c>
      <c r="BL179" s="22" t="s">
        <v>147</v>
      </c>
      <c r="BM179" s="22" t="s">
        <v>745</v>
      </c>
    </row>
    <row r="180" s="11" customFormat="1">
      <c r="B180" s="234"/>
      <c r="C180" s="235"/>
      <c r="D180" s="231" t="s">
        <v>167</v>
      </c>
      <c r="E180" s="236" t="s">
        <v>23</v>
      </c>
      <c r="F180" s="237" t="s">
        <v>746</v>
      </c>
      <c r="G180" s="235"/>
      <c r="H180" s="238">
        <v>0.037999999999999999</v>
      </c>
      <c r="I180" s="239"/>
      <c r="J180" s="235"/>
      <c r="K180" s="235"/>
      <c r="L180" s="240"/>
      <c r="M180" s="241"/>
      <c r="N180" s="242"/>
      <c r="O180" s="242"/>
      <c r="P180" s="242"/>
      <c r="Q180" s="242"/>
      <c r="R180" s="242"/>
      <c r="S180" s="242"/>
      <c r="T180" s="243"/>
      <c r="AT180" s="244" t="s">
        <v>167</v>
      </c>
      <c r="AU180" s="244" t="s">
        <v>85</v>
      </c>
      <c r="AV180" s="11" t="s">
        <v>85</v>
      </c>
      <c r="AW180" s="11" t="s">
        <v>38</v>
      </c>
      <c r="AX180" s="11" t="s">
        <v>75</v>
      </c>
      <c r="AY180" s="244" t="s">
        <v>140</v>
      </c>
    </row>
    <row r="181" s="11" customFormat="1">
      <c r="B181" s="234"/>
      <c r="C181" s="235"/>
      <c r="D181" s="231" t="s">
        <v>167</v>
      </c>
      <c r="E181" s="236" t="s">
        <v>23</v>
      </c>
      <c r="F181" s="237" t="s">
        <v>747</v>
      </c>
      <c r="G181" s="235"/>
      <c r="H181" s="238">
        <v>0.029999999999999999</v>
      </c>
      <c r="I181" s="239"/>
      <c r="J181" s="235"/>
      <c r="K181" s="235"/>
      <c r="L181" s="240"/>
      <c r="M181" s="241"/>
      <c r="N181" s="242"/>
      <c r="O181" s="242"/>
      <c r="P181" s="242"/>
      <c r="Q181" s="242"/>
      <c r="R181" s="242"/>
      <c r="S181" s="242"/>
      <c r="T181" s="243"/>
      <c r="AT181" s="244" t="s">
        <v>167</v>
      </c>
      <c r="AU181" s="244" t="s">
        <v>85</v>
      </c>
      <c r="AV181" s="11" t="s">
        <v>85</v>
      </c>
      <c r="AW181" s="11" t="s">
        <v>38</v>
      </c>
      <c r="AX181" s="11" t="s">
        <v>75</v>
      </c>
      <c r="AY181" s="244" t="s">
        <v>140</v>
      </c>
    </row>
    <row r="182" s="12" customFormat="1">
      <c r="B182" s="245"/>
      <c r="C182" s="246"/>
      <c r="D182" s="231" t="s">
        <v>167</v>
      </c>
      <c r="E182" s="247" t="s">
        <v>23</v>
      </c>
      <c r="F182" s="248" t="s">
        <v>169</v>
      </c>
      <c r="G182" s="246"/>
      <c r="H182" s="249">
        <v>0.068000000000000005</v>
      </c>
      <c r="I182" s="250"/>
      <c r="J182" s="246"/>
      <c r="K182" s="246"/>
      <c r="L182" s="251"/>
      <c r="M182" s="252"/>
      <c r="N182" s="253"/>
      <c r="O182" s="253"/>
      <c r="P182" s="253"/>
      <c r="Q182" s="253"/>
      <c r="R182" s="253"/>
      <c r="S182" s="253"/>
      <c r="T182" s="254"/>
      <c r="AT182" s="255" t="s">
        <v>167</v>
      </c>
      <c r="AU182" s="255" t="s">
        <v>85</v>
      </c>
      <c r="AV182" s="12" t="s">
        <v>147</v>
      </c>
      <c r="AW182" s="12" t="s">
        <v>38</v>
      </c>
      <c r="AX182" s="12" t="s">
        <v>83</v>
      </c>
      <c r="AY182" s="255" t="s">
        <v>140</v>
      </c>
    </row>
    <row r="183" s="10" customFormat="1" ht="29.88" customHeight="1">
      <c r="B183" s="203"/>
      <c r="C183" s="204"/>
      <c r="D183" s="205" t="s">
        <v>74</v>
      </c>
      <c r="E183" s="217" t="s">
        <v>188</v>
      </c>
      <c r="F183" s="217" t="s">
        <v>357</v>
      </c>
      <c r="G183" s="204"/>
      <c r="H183" s="204"/>
      <c r="I183" s="207"/>
      <c r="J183" s="218">
        <f>BK183</f>
        <v>0</v>
      </c>
      <c r="K183" s="204"/>
      <c r="L183" s="209"/>
      <c r="M183" s="210"/>
      <c r="N183" s="211"/>
      <c r="O183" s="211"/>
      <c r="P183" s="212">
        <f>SUM(P184:P188)</f>
        <v>0</v>
      </c>
      <c r="Q183" s="211"/>
      <c r="R183" s="212">
        <f>SUM(R184:R188)</f>
        <v>0.50783999999999996</v>
      </c>
      <c r="S183" s="211"/>
      <c r="T183" s="213">
        <f>SUM(T184:T188)</f>
        <v>0</v>
      </c>
      <c r="AR183" s="214" t="s">
        <v>83</v>
      </c>
      <c r="AT183" s="215" t="s">
        <v>74</v>
      </c>
      <c r="AU183" s="215" t="s">
        <v>83</v>
      </c>
      <c r="AY183" s="214" t="s">
        <v>140</v>
      </c>
      <c r="BK183" s="216">
        <f>SUM(BK184:BK188)</f>
        <v>0</v>
      </c>
    </row>
    <row r="184" s="1" customFormat="1" ht="25.5" customHeight="1">
      <c r="B184" s="44"/>
      <c r="C184" s="219" t="s">
        <v>295</v>
      </c>
      <c r="D184" s="219" t="s">
        <v>142</v>
      </c>
      <c r="E184" s="220" t="s">
        <v>365</v>
      </c>
      <c r="F184" s="221" t="s">
        <v>366</v>
      </c>
      <c r="G184" s="222" t="s">
        <v>361</v>
      </c>
      <c r="H184" s="223">
        <v>8</v>
      </c>
      <c r="I184" s="224"/>
      <c r="J184" s="225">
        <f>ROUND(I184*H184,2)</f>
        <v>0</v>
      </c>
      <c r="K184" s="221" t="s">
        <v>146</v>
      </c>
      <c r="L184" s="70"/>
      <c r="M184" s="226" t="s">
        <v>23</v>
      </c>
      <c r="N184" s="227" t="s">
        <v>46</v>
      </c>
      <c r="O184" s="45"/>
      <c r="P184" s="228">
        <f>O184*H184</f>
        <v>0</v>
      </c>
      <c r="Q184" s="228">
        <v>0.031739999999999997</v>
      </c>
      <c r="R184" s="228">
        <f>Q184*H184</f>
        <v>0.25391999999999998</v>
      </c>
      <c r="S184" s="228">
        <v>0</v>
      </c>
      <c r="T184" s="229">
        <f>S184*H184</f>
        <v>0</v>
      </c>
      <c r="AR184" s="22" t="s">
        <v>147</v>
      </c>
      <c r="AT184" s="22" t="s">
        <v>142</v>
      </c>
      <c r="AU184" s="22" t="s">
        <v>85</v>
      </c>
      <c r="AY184" s="22" t="s">
        <v>140</v>
      </c>
      <c r="BE184" s="230">
        <f>IF(N184="základní",J184,0)</f>
        <v>0</v>
      </c>
      <c r="BF184" s="230">
        <f>IF(N184="snížená",J184,0)</f>
        <v>0</v>
      </c>
      <c r="BG184" s="230">
        <f>IF(N184="zákl. přenesená",J184,0)</f>
        <v>0</v>
      </c>
      <c r="BH184" s="230">
        <f>IF(N184="sníž. přenesená",J184,0)</f>
        <v>0</v>
      </c>
      <c r="BI184" s="230">
        <f>IF(N184="nulová",J184,0)</f>
        <v>0</v>
      </c>
      <c r="BJ184" s="22" t="s">
        <v>83</v>
      </c>
      <c r="BK184" s="230">
        <f>ROUND(I184*H184,2)</f>
        <v>0</v>
      </c>
      <c r="BL184" s="22" t="s">
        <v>147</v>
      </c>
      <c r="BM184" s="22" t="s">
        <v>748</v>
      </c>
    </row>
    <row r="185" s="1" customFormat="1">
      <c r="B185" s="44"/>
      <c r="C185" s="72"/>
      <c r="D185" s="231" t="s">
        <v>149</v>
      </c>
      <c r="E185" s="72"/>
      <c r="F185" s="232" t="s">
        <v>363</v>
      </c>
      <c r="G185" s="72"/>
      <c r="H185" s="72"/>
      <c r="I185" s="189"/>
      <c r="J185" s="72"/>
      <c r="K185" s="72"/>
      <c r="L185" s="70"/>
      <c r="M185" s="233"/>
      <c r="N185" s="45"/>
      <c r="O185" s="45"/>
      <c r="P185" s="45"/>
      <c r="Q185" s="45"/>
      <c r="R185" s="45"/>
      <c r="S185" s="45"/>
      <c r="T185" s="93"/>
      <c r="AT185" s="22" t="s">
        <v>149</v>
      </c>
      <c r="AU185" s="22" t="s">
        <v>85</v>
      </c>
    </row>
    <row r="186" s="1" customFormat="1">
      <c r="B186" s="44"/>
      <c r="C186" s="72"/>
      <c r="D186" s="231" t="s">
        <v>155</v>
      </c>
      <c r="E186" s="72"/>
      <c r="F186" s="232" t="s">
        <v>368</v>
      </c>
      <c r="G186" s="72"/>
      <c r="H186" s="72"/>
      <c r="I186" s="189"/>
      <c r="J186" s="72"/>
      <c r="K186" s="72"/>
      <c r="L186" s="70"/>
      <c r="M186" s="233"/>
      <c r="N186" s="45"/>
      <c r="O186" s="45"/>
      <c r="P186" s="45"/>
      <c r="Q186" s="45"/>
      <c r="R186" s="45"/>
      <c r="S186" s="45"/>
      <c r="T186" s="93"/>
      <c r="AT186" s="22" t="s">
        <v>155</v>
      </c>
      <c r="AU186" s="22" t="s">
        <v>85</v>
      </c>
    </row>
    <row r="187" s="1" customFormat="1" ht="16.5" customHeight="1">
      <c r="B187" s="44"/>
      <c r="C187" s="219" t="s">
        <v>300</v>
      </c>
      <c r="D187" s="219" t="s">
        <v>142</v>
      </c>
      <c r="E187" s="220" t="s">
        <v>370</v>
      </c>
      <c r="F187" s="221" t="s">
        <v>371</v>
      </c>
      <c r="G187" s="222" t="s">
        <v>361</v>
      </c>
      <c r="H187" s="223">
        <v>8</v>
      </c>
      <c r="I187" s="224"/>
      <c r="J187" s="225">
        <f>ROUND(I187*H187,2)</f>
        <v>0</v>
      </c>
      <c r="K187" s="221" t="s">
        <v>23</v>
      </c>
      <c r="L187" s="70"/>
      <c r="M187" s="226" t="s">
        <v>23</v>
      </c>
      <c r="N187" s="227" t="s">
        <v>46</v>
      </c>
      <c r="O187" s="45"/>
      <c r="P187" s="228">
        <f>O187*H187</f>
        <v>0</v>
      </c>
      <c r="Q187" s="228">
        <v>0.031739999999999997</v>
      </c>
      <c r="R187" s="228">
        <f>Q187*H187</f>
        <v>0.25391999999999998</v>
      </c>
      <c r="S187" s="228">
        <v>0</v>
      </c>
      <c r="T187" s="229">
        <f>S187*H187</f>
        <v>0</v>
      </c>
      <c r="AR187" s="22" t="s">
        <v>147</v>
      </c>
      <c r="AT187" s="22" t="s">
        <v>142</v>
      </c>
      <c r="AU187" s="22" t="s">
        <v>85</v>
      </c>
      <c r="AY187" s="22" t="s">
        <v>140</v>
      </c>
      <c r="BE187" s="230">
        <f>IF(N187="základní",J187,0)</f>
        <v>0</v>
      </c>
      <c r="BF187" s="230">
        <f>IF(N187="snížená",J187,0)</f>
        <v>0</v>
      </c>
      <c r="BG187" s="230">
        <f>IF(N187="zákl. přenesená",J187,0)</f>
        <v>0</v>
      </c>
      <c r="BH187" s="230">
        <f>IF(N187="sníž. přenesená",J187,0)</f>
        <v>0</v>
      </c>
      <c r="BI187" s="230">
        <f>IF(N187="nulová",J187,0)</f>
        <v>0</v>
      </c>
      <c r="BJ187" s="22" t="s">
        <v>83</v>
      </c>
      <c r="BK187" s="230">
        <f>ROUND(I187*H187,2)</f>
        <v>0</v>
      </c>
      <c r="BL187" s="22" t="s">
        <v>147</v>
      </c>
      <c r="BM187" s="22" t="s">
        <v>749</v>
      </c>
    </row>
    <row r="188" s="1" customFormat="1">
      <c r="B188" s="44"/>
      <c r="C188" s="72"/>
      <c r="D188" s="231" t="s">
        <v>155</v>
      </c>
      <c r="E188" s="72"/>
      <c r="F188" s="232" t="s">
        <v>368</v>
      </c>
      <c r="G188" s="72"/>
      <c r="H188" s="72"/>
      <c r="I188" s="189"/>
      <c r="J188" s="72"/>
      <c r="K188" s="72"/>
      <c r="L188" s="70"/>
      <c r="M188" s="233"/>
      <c r="N188" s="45"/>
      <c r="O188" s="45"/>
      <c r="P188" s="45"/>
      <c r="Q188" s="45"/>
      <c r="R188" s="45"/>
      <c r="S188" s="45"/>
      <c r="T188" s="93"/>
      <c r="AT188" s="22" t="s">
        <v>155</v>
      </c>
      <c r="AU188" s="22" t="s">
        <v>85</v>
      </c>
    </row>
    <row r="189" s="10" customFormat="1" ht="29.88" customHeight="1">
      <c r="B189" s="203"/>
      <c r="C189" s="204"/>
      <c r="D189" s="205" t="s">
        <v>74</v>
      </c>
      <c r="E189" s="217" t="s">
        <v>192</v>
      </c>
      <c r="F189" s="217" t="s">
        <v>378</v>
      </c>
      <c r="G189" s="204"/>
      <c r="H189" s="204"/>
      <c r="I189" s="207"/>
      <c r="J189" s="218">
        <f>BK189</f>
        <v>0</v>
      </c>
      <c r="K189" s="204"/>
      <c r="L189" s="209"/>
      <c r="M189" s="210"/>
      <c r="N189" s="211"/>
      <c r="O189" s="211"/>
      <c r="P189" s="212">
        <f>SUM(P190:P257)</f>
        <v>0</v>
      </c>
      <c r="Q189" s="211"/>
      <c r="R189" s="212">
        <f>SUM(R190:R257)</f>
        <v>6.3371535999999997</v>
      </c>
      <c r="S189" s="211"/>
      <c r="T189" s="213">
        <f>SUM(T190:T257)</f>
        <v>4.8384160000000005</v>
      </c>
      <c r="AR189" s="214" t="s">
        <v>83</v>
      </c>
      <c r="AT189" s="215" t="s">
        <v>74</v>
      </c>
      <c r="AU189" s="215" t="s">
        <v>83</v>
      </c>
      <c r="AY189" s="214" t="s">
        <v>140</v>
      </c>
      <c r="BK189" s="216">
        <f>SUM(BK190:BK257)</f>
        <v>0</v>
      </c>
    </row>
    <row r="190" s="1" customFormat="1" ht="25.5" customHeight="1">
      <c r="B190" s="44"/>
      <c r="C190" s="219" t="s">
        <v>306</v>
      </c>
      <c r="D190" s="219" t="s">
        <v>142</v>
      </c>
      <c r="E190" s="220" t="s">
        <v>750</v>
      </c>
      <c r="F190" s="221" t="s">
        <v>751</v>
      </c>
      <c r="G190" s="222" t="s">
        <v>361</v>
      </c>
      <c r="H190" s="223">
        <v>11.199999999999999</v>
      </c>
      <c r="I190" s="224"/>
      <c r="J190" s="225">
        <f>ROUND(I190*H190,2)</f>
        <v>0</v>
      </c>
      <c r="K190" s="221" t="s">
        <v>146</v>
      </c>
      <c r="L190" s="70"/>
      <c r="M190" s="226" t="s">
        <v>23</v>
      </c>
      <c r="N190" s="227" t="s">
        <v>46</v>
      </c>
      <c r="O190" s="45"/>
      <c r="P190" s="228">
        <f>O190*H190</f>
        <v>0</v>
      </c>
      <c r="Q190" s="228">
        <v>0.085699999999999998</v>
      </c>
      <c r="R190" s="228">
        <f>Q190*H190</f>
        <v>0.95983999999999992</v>
      </c>
      <c r="S190" s="228">
        <v>0</v>
      </c>
      <c r="T190" s="229">
        <f>S190*H190</f>
        <v>0</v>
      </c>
      <c r="AR190" s="22" t="s">
        <v>147</v>
      </c>
      <c r="AT190" s="22" t="s">
        <v>142</v>
      </c>
      <c r="AU190" s="22" t="s">
        <v>85</v>
      </c>
      <c r="AY190" s="22" t="s">
        <v>140</v>
      </c>
      <c r="BE190" s="230">
        <f>IF(N190="základní",J190,0)</f>
        <v>0</v>
      </c>
      <c r="BF190" s="230">
        <f>IF(N190="snížená",J190,0)</f>
        <v>0</v>
      </c>
      <c r="BG190" s="230">
        <f>IF(N190="zákl. přenesená",J190,0)</f>
        <v>0</v>
      </c>
      <c r="BH190" s="230">
        <f>IF(N190="sníž. přenesená",J190,0)</f>
        <v>0</v>
      </c>
      <c r="BI190" s="230">
        <f>IF(N190="nulová",J190,0)</f>
        <v>0</v>
      </c>
      <c r="BJ190" s="22" t="s">
        <v>83</v>
      </c>
      <c r="BK190" s="230">
        <f>ROUND(I190*H190,2)</f>
        <v>0</v>
      </c>
      <c r="BL190" s="22" t="s">
        <v>147</v>
      </c>
      <c r="BM190" s="22" t="s">
        <v>752</v>
      </c>
    </row>
    <row r="191" s="1" customFormat="1">
      <c r="B191" s="44"/>
      <c r="C191" s="72"/>
      <c r="D191" s="231" t="s">
        <v>149</v>
      </c>
      <c r="E191" s="72"/>
      <c r="F191" s="232" t="s">
        <v>753</v>
      </c>
      <c r="G191" s="72"/>
      <c r="H191" s="72"/>
      <c r="I191" s="189"/>
      <c r="J191" s="72"/>
      <c r="K191" s="72"/>
      <c r="L191" s="70"/>
      <c r="M191" s="233"/>
      <c r="N191" s="45"/>
      <c r="O191" s="45"/>
      <c r="P191" s="45"/>
      <c r="Q191" s="45"/>
      <c r="R191" s="45"/>
      <c r="S191" s="45"/>
      <c r="T191" s="93"/>
      <c r="AT191" s="22" t="s">
        <v>149</v>
      </c>
      <c r="AU191" s="22" t="s">
        <v>85</v>
      </c>
    </row>
    <row r="192" s="1" customFormat="1">
      <c r="B192" s="44"/>
      <c r="C192" s="72"/>
      <c r="D192" s="231" t="s">
        <v>155</v>
      </c>
      <c r="E192" s="72"/>
      <c r="F192" s="232" t="s">
        <v>754</v>
      </c>
      <c r="G192" s="72"/>
      <c r="H192" s="72"/>
      <c r="I192" s="189"/>
      <c r="J192" s="72"/>
      <c r="K192" s="72"/>
      <c r="L192" s="70"/>
      <c r="M192" s="233"/>
      <c r="N192" s="45"/>
      <c r="O192" s="45"/>
      <c r="P192" s="45"/>
      <c r="Q192" s="45"/>
      <c r="R192" s="45"/>
      <c r="S192" s="45"/>
      <c r="T192" s="93"/>
      <c r="AT192" s="22" t="s">
        <v>155</v>
      </c>
      <c r="AU192" s="22" t="s">
        <v>85</v>
      </c>
    </row>
    <row r="193" s="11" customFormat="1">
      <c r="B193" s="234"/>
      <c r="C193" s="235"/>
      <c r="D193" s="231" t="s">
        <v>167</v>
      </c>
      <c r="E193" s="236" t="s">
        <v>23</v>
      </c>
      <c r="F193" s="237" t="s">
        <v>755</v>
      </c>
      <c r="G193" s="235"/>
      <c r="H193" s="238">
        <v>11.199999999999999</v>
      </c>
      <c r="I193" s="239"/>
      <c r="J193" s="235"/>
      <c r="K193" s="235"/>
      <c r="L193" s="240"/>
      <c r="M193" s="241"/>
      <c r="N193" s="242"/>
      <c r="O193" s="242"/>
      <c r="P193" s="242"/>
      <c r="Q193" s="242"/>
      <c r="R193" s="242"/>
      <c r="S193" s="242"/>
      <c r="T193" s="243"/>
      <c r="AT193" s="244" t="s">
        <v>167</v>
      </c>
      <c r="AU193" s="244" t="s">
        <v>85</v>
      </c>
      <c r="AV193" s="11" t="s">
        <v>85</v>
      </c>
      <c r="AW193" s="11" t="s">
        <v>38</v>
      </c>
      <c r="AX193" s="11" t="s">
        <v>75</v>
      </c>
      <c r="AY193" s="244" t="s">
        <v>140</v>
      </c>
    </row>
    <row r="194" s="12" customFormat="1">
      <c r="B194" s="245"/>
      <c r="C194" s="246"/>
      <c r="D194" s="231" t="s">
        <v>167</v>
      </c>
      <c r="E194" s="247" t="s">
        <v>23</v>
      </c>
      <c r="F194" s="248" t="s">
        <v>169</v>
      </c>
      <c r="G194" s="246"/>
      <c r="H194" s="249">
        <v>11.199999999999999</v>
      </c>
      <c r="I194" s="250"/>
      <c r="J194" s="246"/>
      <c r="K194" s="246"/>
      <c r="L194" s="251"/>
      <c r="M194" s="252"/>
      <c r="N194" s="253"/>
      <c r="O194" s="253"/>
      <c r="P194" s="253"/>
      <c r="Q194" s="253"/>
      <c r="R194" s="253"/>
      <c r="S194" s="253"/>
      <c r="T194" s="254"/>
      <c r="AT194" s="255" t="s">
        <v>167</v>
      </c>
      <c r="AU194" s="255" t="s">
        <v>85</v>
      </c>
      <c r="AV194" s="12" t="s">
        <v>147</v>
      </c>
      <c r="AW194" s="12" t="s">
        <v>38</v>
      </c>
      <c r="AX194" s="12" t="s">
        <v>83</v>
      </c>
      <c r="AY194" s="255" t="s">
        <v>140</v>
      </c>
    </row>
    <row r="195" s="1" customFormat="1" ht="25.5" customHeight="1">
      <c r="B195" s="44"/>
      <c r="C195" s="219" t="s">
        <v>310</v>
      </c>
      <c r="D195" s="219" t="s">
        <v>142</v>
      </c>
      <c r="E195" s="220" t="s">
        <v>756</v>
      </c>
      <c r="F195" s="221" t="s">
        <v>757</v>
      </c>
      <c r="G195" s="222" t="s">
        <v>361</v>
      </c>
      <c r="H195" s="223">
        <v>1.3999999999999999</v>
      </c>
      <c r="I195" s="224"/>
      <c r="J195" s="225">
        <f>ROUND(I195*H195,2)</f>
        <v>0</v>
      </c>
      <c r="K195" s="221" t="s">
        <v>146</v>
      </c>
      <c r="L195" s="70"/>
      <c r="M195" s="226" t="s">
        <v>23</v>
      </c>
      <c r="N195" s="227" t="s">
        <v>46</v>
      </c>
      <c r="O195" s="45"/>
      <c r="P195" s="228">
        <f>O195*H195</f>
        <v>0</v>
      </c>
      <c r="Q195" s="228">
        <v>0.00013999999999999999</v>
      </c>
      <c r="R195" s="228">
        <f>Q195*H195</f>
        <v>0.00019599999999999997</v>
      </c>
      <c r="S195" s="228">
        <v>0</v>
      </c>
      <c r="T195" s="229">
        <f>S195*H195</f>
        <v>0</v>
      </c>
      <c r="AR195" s="22" t="s">
        <v>147</v>
      </c>
      <c r="AT195" s="22" t="s">
        <v>142</v>
      </c>
      <c r="AU195" s="22" t="s">
        <v>85</v>
      </c>
      <c r="AY195" s="22" t="s">
        <v>140</v>
      </c>
      <c r="BE195" s="230">
        <f>IF(N195="základní",J195,0)</f>
        <v>0</v>
      </c>
      <c r="BF195" s="230">
        <f>IF(N195="snížená",J195,0)</f>
        <v>0</v>
      </c>
      <c r="BG195" s="230">
        <f>IF(N195="zákl. přenesená",J195,0)</f>
        <v>0</v>
      </c>
      <c r="BH195" s="230">
        <f>IF(N195="sníž. přenesená",J195,0)</f>
        <v>0</v>
      </c>
      <c r="BI195" s="230">
        <f>IF(N195="nulová",J195,0)</f>
        <v>0</v>
      </c>
      <c r="BJ195" s="22" t="s">
        <v>83</v>
      </c>
      <c r="BK195" s="230">
        <f>ROUND(I195*H195,2)</f>
        <v>0</v>
      </c>
      <c r="BL195" s="22" t="s">
        <v>147</v>
      </c>
      <c r="BM195" s="22" t="s">
        <v>758</v>
      </c>
    </row>
    <row r="196" s="1" customFormat="1">
      <c r="B196" s="44"/>
      <c r="C196" s="72"/>
      <c r="D196" s="231" t="s">
        <v>149</v>
      </c>
      <c r="E196" s="72"/>
      <c r="F196" s="232" t="s">
        <v>388</v>
      </c>
      <c r="G196" s="72"/>
      <c r="H196" s="72"/>
      <c r="I196" s="189"/>
      <c r="J196" s="72"/>
      <c r="K196" s="72"/>
      <c r="L196" s="70"/>
      <c r="M196" s="233"/>
      <c r="N196" s="45"/>
      <c r="O196" s="45"/>
      <c r="P196" s="45"/>
      <c r="Q196" s="45"/>
      <c r="R196" s="45"/>
      <c r="S196" s="45"/>
      <c r="T196" s="93"/>
      <c r="AT196" s="22" t="s">
        <v>149</v>
      </c>
      <c r="AU196" s="22" t="s">
        <v>85</v>
      </c>
    </row>
    <row r="197" s="11" customFormat="1">
      <c r="B197" s="234"/>
      <c r="C197" s="235"/>
      <c r="D197" s="231" t="s">
        <v>167</v>
      </c>
      <c r="E197" s="236" t="s">
        <v>23</v>
      </c>
      <c r="F197" s="237" t="s">
        <v>759</v>
      </c>
      <c r="G197" s="235"/>
      <c r="H197" s="238">
        <v>1.3999999999999999</v>
      </c>
      <c r="I197" s="239"/>
      <c r="J197" s="235"/>
      <c r="K197" s="235"/>
      <c r="L197" s="240"/>
      <c r="M197" s="241"/>
      <c r="N197" s="242"/>
      <c r="O197" s="242"/>
      <c r="P197" s="242"/>
      <c r="Q197" s="242"/>
      <c r="R197" s="242"/>
      <c r="S197" s="242"/>
      <c r="T197" s="243"/>
      <c r="AT197" s="244" t="s">
        <v>167</v>
      </c>
      <c r="AU197" s="244" t="s">
        <v>85</v>
      </c>
      <c r="AV197" s="11" t="s">
        <v>85</v>
      </c>
      <c r="AW197" s="11" t="s">
        <v>38</v>
      </c>
      <c r="AX197" s="11" t="s">
        <v>75</v>
      </c>
      <c r="AY197" s="244" t="s">
        <v>140</v>
      </c>
    </row>
    <row r="198" s="12" customFormat="1">
      <c r="B198" s="245"/>
      <c r="C198" s="246"/>
      <c r="D198" s="231" t="s">
        <v>167</v>
      </c>
      <c r="E198" s="247" t="s">
        <v>23</v>
      </c>
      <c r="F198" s="248" t="s">
        <v>169</v>
      </c>
      <c r="G198" s="246"/>
      <c r="H198" s="249">
        <v>1.3999999999999999</v>
      </c>
      <c r="I198" s="250"/>
      <c r="J198" s="246"/>
      <c r="K198" s="246"/>
      <c r="L198" s="251"/>
      <c r="M198" s="252"/>
      <c r="N198" s="253"/>
      <c r="O198" s="253"/>
      <c r="P198" s="253"/>
      <c r="Q198" s="253"/>
      <c r="R198" s="253"/>
      <c r="S198" s="253"/>
      <c r="T198" s="254"/>
      <c r="AT198" s="255" t="s">
        <v>167</v>
      </c>
      <c r="AU198" s="255" t="s">
        <v>85</v>
      </c>
      <c r="AV198" s="12" t="s">
        <v>147</v>
      </c>
      <c r="AW198" s="12" t="s">
        <v>38</v>
      </c>
      <c r="AX198" s="12" t="s">
        <v>83</v>
      </c>
      <c r="AY198" s="255" t="s">
        <v>140</v>
      </c>
    </row>
    <row r="199" s="1" customFormat="1" ht="16.5" customHeight="1">
      <c r="B199" s="44"/>
      <c r="C199" s="219" t="s">
        <v>314</v>
      </c>
      <c r="D199" s="219" t="s">
        <v>142</v>
      </c>
      <c r="E199" s="220" t="s">
        <v>760</v>
      </c>
      <c r="F199" s="221" t="s">
        <v>761</v>
      </c>
      <c r="G199" s="222" t="s">
        <v>361</v>
      </c>
      <c r="H199" s="223">
        <v>10.4</v>
      </c>
      <c r="I199" s="224"/>
      <c r="J199" s="225">
        <f>ROUND(I199*H199,2)</f>
        <v>0</v>
      </c>
      <c r="K199" s="221" t="s">
        <v>23</v>
      </c>
      <c r="L199" s="70"/>
      <c r="M199" s="226" t="s">
        <v>23</v>
      </c>
      <c r="N199" s="227" t="s">
        <v>46</v>
      </c>
      <c r="O199" s="45"/>
      <c r="P199" s="228">
        <f>O199*H199</f>
        <v>0</v>
      </c>
      <c r="Q199" s="228">
        <v>0</v>
      </c>
      <c r="R199" s="228">
        <f>Q199*H199</f>
        <v>0</v>
      </c>
      <c r="S199" s="228">
        <v>0.040000000000000001</v>
      </c>
      <c r="T199" s="229">
        <f>S199*H199</f>
        <v>0.41600000000000004</v>
      </c>
      <c r="AR199" s="22" t="s">
        <v>147</v>
      </c>
      <c r="AT199" s="22" t="s">
        <v>142</v>
      </c>
      <c r="AU199" s="22" t="s">
        <v>85</v>
      </c>
      <c r="AY199" s="22" t="s">
        <v>140</v>
      </c>
      <c r="BE199" s="230">
        <f>IF(N199="základní",J199,0)</f>
        <v>0</v>
      </c>
      <c r="BF199" s="230">
        <f>IF(N199="snížená",J199,0)</f>
        <v>0</v>
      </c>
      <c r="BG199" s="230">
        <f>IF(N199="zákl. přenesená",J199,0)</f>
        <v>0</v>
      </c>
      <c r="BH199" s="230">
        <f>IF(N199="sníž. přenesená",J199,0)</f>
        <v>0</v>
      </c>
      <c r="BI199" s="230">
        <f>IF(N199="nulová",J199,0)</f>
        <v>0</v>
      </c>
      <c r="BJ199" s="22" t="s">
        <v>83</v>
      </c>
      <c r="BK199" s="230">
        <f>ROUND(I199*H199,2)</f>
        <v>0</v>
      </c>
      <c r="BL199" s="22" t="s">
        <v>147</v>
      </c>
      <c r="BM199" s="22" t="s">
        <v>762</v>
      </c>
    </row>
    <row r="200" s="11" customFormat="1">
      <c r="B200" s="234"/>
      <c r="C200" s="235"/>
      <c r="D200" s="231" t="s">
        <v>167</v>
      </c>
      <c r="E200" s="236" t="s">
        <v>23</v>
      </c>
      <c r="F200" s="237" t="s">
        <v>708</v>
      </c>
      <c r="G200" s="235"/>
      <c r="H200" s="238">
        <v>10.4</v>
      </c>
      <c r="I200" s="239"/>
      <c r="J200" s="235"/>
      <c r="K200" s="235"/>
      <c r="L200" s="240"/>
      <c r="M200" s="241"/>
      <c r="N200" s="242"/>
      <c r="O200" s="242"/>
      <c r="P200" s="242"/>
      <c r="Q200" s="242"/>
      <c r="R200" s="242"/>
      <c r="S200" s="242"/>
      <c r="T200" s="243"/>
      <c r="AT200" s="244" t="s">
        <v>167</v>
      </c>
      <c r="AU200" s="244" t="s">
        <v>85</v>
      </c>
      <c r="AV200" s="11" t="s">
        <v>85</v>
      </c>
      <c r="AW200" s="11" t="s">
        <v>38</v>
      </c>
      <c r="AX200" s="11" t="s">
        <v>75</v>
      </c>
      <c r="AY200" s="244" t="s">
        <v>140</v>
      </c>
    </row>
    <row r="201" s="12" customFormat="1">
      <c r="B201" s="245"/>
      <c r="C201" s="246"/>
      <c r="D201" s="231" t="s">
        <v>167</v>
      </c>
      <c r="E201" s="247" t="s">
        <v>23</v>
      </c>
      <c r="F201" s="248" t="s">
        <v>169</v>
      </c>
      <c r="G201" s="246"/>
      <c r="H201" s="249">
        <v>10.4</v>
      </c>
      <c r="I201" s="250"/>
      <c r="J201" s="246"/>
      <c r="K201" s="246"/>
      <c r="L201" s="251"/>
      <c r="M201" s="252"/>
      <c r="N201" s="253"/>
      <c r="O201" s="253"/>
      <c r="P201" s="253"/>
      <c r="Q201" s="253"/>
      <c r="R201" s="253"/>
      <c r="S201" s="253"/>
      <c r="T201" s="254"/>
      <c r="AT201" s="255" t="s">
        <v>167</v>
      </c>
      <c r="AU201" s="255" t="s">
        <v>85</v>
      </c>
      <c r="AV201" s="12" t="s">
        <v>147</v>
      </c>
      <c r="AW201" s="12" t="s">
        <v>38</v>
      </c>
      <c r="AX201" s="12" t="s">
        <v>83</v>
      </c>
      <c r="AY201" s="255" t="s">
        <v>140</v>
      </c>
    </row>
    <row r="202" s="1" customFormat="1" ht="25.5" customHeight="1">
      <c r="B202" s="44"/>
      <c r="C202" s="219" t="s">
        <v>318</v>
      </c>
      <c r="D202" s="219" t="s">
        <v>142</v>
      </c>
      <c r="E202" s="220" t="s">
        <v>763</v>
      </c>
      <c r="F202" s="221" t="s">
        <v>764</v>
      </c>
      <c r="G202" s="222" t="s">
        <v>145</v>
      </c>
      <c r="H202" s="223">
        <v>4</v>
      </c>
      <c r="I202" s="224"/>
      <c r="J202" s="225">
        <f>ROUND(I202*H202,2)</f>
        <v>0</v>
      </c>
      <c r="K202" s="221" t="s">
        <v>146</v>
      </c>
      <c r="L202" s="70"/>
      <c r="M202" s="226" t="s">
        <v>23</v>
      </c>
      <c r="N202" s="227" t="s">
        <v>46</v>
      </c>
      <c r="O202" s="45"/>
      <c r="P202" s="228">
        <f>O202*H202</f>
        <v>0</v>
      </c>
      <c r="Q202" s="228">
        <v>0</v>
      </c>
      <c r="R202" s="228">
        <f>Q202*H202</f>
        <v>0</v>
      </c>
      <c r="S202" s="228">
        <v>0.065699999999999995</v>
      </c>
      <c r="T202" s="229">
        <f>S202*H202</f>
        <v>0.26279999999999998</v>
      </c>
      <c r="AR202" s="22" t="s">
        <v>147</v>
      </c>
      <c r="AT202" s="22" t="s">
        <v>142</v>
      </c>
      <c r="AU202" s="22" t="s">
        <v>85</v>
      </c>
      <c r="AY202" s="22" t="s">
        <v>140</v>
      </c>
      <c r="BE202" s="230">
        <f>IF(N202="základní",J202,0)</f>
        <v>0</v>
      </c>
      <c r="BF202" s="230">
        <f>IF(N202="snížená",J202,0)</f>
        <v>0</v>
      </c>
      <c r="BG202" s="230">
        <f>IF(N202="zákl. přenesená",J202,0)</f>
        <v>0</v>
      </c>
      <c r="BH202" s="230">
        <f>IF(N202="sníž. přenesená",J202,0)</f>
        <v>0</v>
      </c>
      <c r="BI202" s="230">
        <f>IF(N202="nulová",J202,0)</f>
        <v>0</v>
      </c>
      <c r="BJ202" s="22" t="s">
        <v>83</v>
      </c>
      <c r="BK202" s="230">
        <f>ROUND(I202*H202,2)</f>
        <v>0</v>
      </c>
      <c r="BL202" s="22" t="s">
        <v>147</v>
      </c>
      <c r="BM202" s="22" t="s">
        <v>765</v>
      </c>
    </row>
    <row r="203" s="1" customFormat="1" ht="16.5" customHeight="1">
      <c r="B203" s="44"/>
      <c r="C203" s="219" t="s">
        <v>323</v>
      </c>
      <c r="D203" s="219" t="s">
        <v>142</v>
      </c>
      <c r="E203" s="220" t="s">
        <v>421</v>
      </c>
      <c r="F203" s="221" t="s">
        <v>422</v>
      </c>
      <c r="G203" s="222" t="s">
        <v>164</v>
      </c>
      <c r="H203" s="223">
        <v>38.880000000000003</v>
      </c>
      <c r="I203" s="224"/>
      <c r="J203" s="225">
        <f>ROUND(I203*H203,2)</f>
        <v>0</v>
      </c>
      <c r="K203" s="221" t="s">
        <v>146</v>
      </c>
      <c r="L203" s="70"/>
      <c r="M203" s="226" t="s">
        <v>23</v>
      </c>
      <c r="N203" s="227" t="s">
        <v>46</v>
      </c>
      <c r="O203" s="45"/>
      <c r="P203" s="228">
        <f>O203*H203</f>
        <v>0</v>
      </c>
      <c r="Q203" s="228">
        <v>0</v>
      </c>
      <c r="R203" s="228">
        <f>Q203*H203</f>
        <v>0</v>
      </c>
      <c r="S203" s="228">
        <v>0</v>
      </c>
      <c r="T203" s="229">
        <f>S203*H203</f>
        <v>0</v>
      </c>
      <c r="AR203" s="22" t="s">
        <v>147</v>
      </c>
      <c r="AT203" s="22" t="s">
        <v>142</v>
      </c>
      <c r="AU203" s="22" t="s">
        <v>85</v>
      </c>
      <c r="AY203" s="22" t="s">
        <v>140</v>
      </c>
      <c r="BE203" s="230">
        <f>IF(N203="základní",J203,0)</f>
        <v>0</v>
      </c>
      <c r="BF203" s="230">
        <f>IF(N203="snížená",J203,0)</f>
        <v>0</v>
      </c>
      <c r="BG203" s="230">
        <f>IF(N203="zákl. přenesená",J203,0)</f>
        <v>0</v>
      </c>
      <c r="BH203" s="230">
        <f>IF(N203="sníž. přenesená",J203,0)</f>
        <v>0</v>
      </c>
      <c r="BI203" s="230">
        <f>IF(N203="nulová",J203,0)</f>
        <v>0</v>
      </c>
      <c r="BJ203" s="22" t="s">
        <v>83</v>
      </c>
      <c r="BK203" s="230">
        <f>ROUND(I203*H203,2)</f>
        <v>0</v>
      </c>
      <c r="BL203" s="22" t="s">
        <v>147</v>
      </c>
      <c r="BM203" s="22" t="s">
        <v>766</v>
      </c>
    </row>
    <row r="204" s="1" customFormat="1">
      <c r="B204" s="44"/>
      <c r="C204" s="72"/>
      <c r="D204" s="231" t="s">
        <v>149</v>
      </c>
      <c r="E204" s="72"/>
      <c r="F204" s="232" t="s">
        <v>424</v>
      </c>
      <c r="G204" s="72"/>
      <c r="H204" s="72"/>
      <c r="I204" s="189"/>
      <c r="J204" s="72"/>
      <c r="K204" s="72"/>
      <c r="L204" s="70"/>
      <c r="M204" s="233"/>
      <c r="N204" s="45"/>
      <c r="O204" s="45"/>
      <c r="P204" s="45"/>
      <c r="Q204" s="45"/>
      <c r="R204" s="45"/>
      <c r="S204" s="45"/>
      <c r="T204" s="93"/>
      <c r="AT204" s="22" t="s">
        <v>149</v>
      </c>
      <c r="AU204" s="22" t="s">
        <v>85</v>
      </c>
    </row>
    <row r="205" s="11" customFormat="1">
      <c r="B205" s="234"/>
      <c r="C205" s="235"/>
      <c r="D205" s="231" t="s">
        <v>167</v>
      </c>
      <c r="E205" s="236" t="s">
        <v>23</v>
      </c>
      <c r="F205" s="237" t="s">
        <v>767</v>
      </c>
      <c r="G205" s="235"/>
      <c r="H205" s="238">
        <v>38.880000000000003</v>
      </c>
      <c r="I205" s="239"/>
      <c r="J205" s="235"/>
      <c r="K205" s="235"/>
      <c r="L205" s="240"/>
      <c r="M205" s="241"/>
      <c r="N205" s="242"/>
      <c r="O205" s="242"/>
      <c r="P205" s="242"/>
      <c r="Q205" s="242"/>
      <c r="R205" s="242"/>
      <c r="S205" s="242"/>
      <c r="T205" s="243"/>
      <c r="AT205" s="244" t="s">
        <v>167</v>
      </c>
      <c r="AU205" s="244" t="s">
        <v>85</v>
      </c>
      <c r="AV205" s="11" t="s">
        <v>85</v>
      </c>
      <c r="AW205" s="11" t="s">
        <v>38</v>
      </c>
      <c r="AX205" s="11" t="s">
        <v>75</v>
      </c>
      <c r="AY205" s="244" t="s">
        <v>140</v>
      </c>
    </row>
    <row r="206" s="12" customFormat="1">
      <c r="B206" s="245"/>
      <c r="C206" s="246"/>
      <c r="D206" s="231" t="s">
        <v>167</v>
      </c>
      <c r="E206" s="247" t="s">
        <v>23</v>
      </c>
      <c r="F206" s="248" t="s">
        <v>169</v>
      </c>
      <c r="G206" s="246"/>
      <c r="H206" s="249">
        <v>38.880000000000003</v>
      </c>
      <c r="I206" s="250"/>
      <c r="J206" s="246"/>
      <c r="K206" s="246"/>
      <c r="L206" s="251"/>
      <c r="M206" s="252"/>
      <c r="N206" s="253"/>
      <c r="O206" s="253"/>
      <c r="P206" s="253"/>
      <c r="Q206" s="253"/>
      <c r="R206" s="253"/>
      <c r="S206" s="253"/>
      <c r="T206" s="254"/>
      <c r="AT206" s="255" t="s">
        <v>167</v>
      </c>
      <c r="AU206" s="255" t="s">
        <v>85</v>
      </c>
      <c r="AV206" s="12" t="s">
        <v>147</v>
      </c>
      <c r="AW206" s="12" t="s">
        <v>38</v>
      </c>
      <c r="AX206" s="12" t="s">
        <v>83</v>
      </c>
      <c r="AY206" s="255" t="s">
        <v>140</v>
      </c>
    </row>
    <row r="207" s="1" customFormat="1" ht="16.5" customHeight="1">
      <c r="B207" s="44"/>
      <c r="C207" s="219" t="s">
        <v>329</v>
      </c>
      <c r="D207" s="219" t="s">
        <v>142</v>
      </c>
      <c r="E207" s="220" t="s">
        <v>426</v>
      </c>
      <c r="F207" s="221" t="s">
        <v>427</v>
      </c>
      <c r="G207" s="222" t="s">
        <v>164</v>
      </c>
      <c r="H207" s="223">
        <v>38.880000000000003</v>
      </c>
      <c r="I207" s="224"/>
      <c r="J207" s="225">
        <f>ROUND(I207*H207,2)</f>
        <v>0</v>
      </c>
      <c r="K207" s="221" t="s">
        <v>146</v>
      </c>
      <c r="L207" s="70"/>
      <c r="M207" s="226" t="s">
        <v>23</v>
      </c>
      <c r="N207" s="227" t="s">
        <v>46</v>
      </c>
      <c r="O207" s="45"/>
      <c r="P207" s="228">
        <f>O207*H207</f>
        <v>0</v>
      </c>
      <c r="Q207" s="228">
        <v>0.048000000000000001</v>
      </c>
      <c r="R207" s="228">
        <f>Q207*H207</f>
        <v>1.8662400000000001</v>
      </c>
      <c r="S207" s="228">
        <v>0.048000000000000001</v>
      </c>
      <c r="T207" s="229">
        <f>S207*H207</f>
        <v>1.8662400000000001</v>
      </c>
      <c r="AR207" s="22" t="s">
        <v>147</v>
      </c>
      <c r="AT207" s="22" t="s">
        <v>142</v>
      </c>
      <c r="AU207" s="22" t="s">
        <v>85</v>
      </c>
      <c r="AY207" s="22" t="s">
        <v>140</v>
      </c>
      <c r="BE207" s="230">
        <f>IF(N207="základní",J207,0)</f>
        <v>0</v>
      </c>
      <c r="BF207" s="230">
        <f>IF(N207="snížená",J207,0)</f>
        <v>0</v>
      </c>
      <c r="BG207" s="230">
        <f>IF(N207="zákl. přenesená",J207,0)</f>
        <v>0</v>
      </c>
      <c r="BH207" s="230">
        <f>IF(N207="sníž. přenesená",J207,0)</f>
        <v>0</v>
      </c>
      <c r="BI207" s="230">
        <f>IF(N207="nulová",J207,0)</f>
        <v>0</v>
      </c>
      <c r="BJ207" s="22" t="s">
        <v>83</v>
      </c>
      <c r="BK207" s="230">
        <f>ROUND(I207*H207,2)</f>
        <v>0</v>
      </c>
      <c r="BL207" s="22" t="s">
        <v>147</v>
      </c>
      <c r="BM207" s="22" t="s">
        <v>768</v>
      </c>
    </row>
    <row r="208" s="1" customFormat="1">
      <c r="B208" s="44"/>
      <c r="C208" s="72"/>
      <c r="D208" s="231" t="s">
        <v>149</v>
      </c>
      <c r="E208" s="72"/>
      <c r="F208" s="232" t="s">
        <v>424</v>
      </c>
      <c r="G208" s="72"/>
      <c r="H208" s="72"/>
      <c r="I208" s="189"/>
      <c r="J208" s="72"/>
      <c r="K208" s="72"/>
      <c r="L208" s="70"/>
      <c r="M208" s="233"/>
      <c r="N208" s="45"/>
      <c r="O208" s="45"/>
      <c r="P208" s="45"/>
      <c r="Q208" s="45"/>
      <c r="R208" s="45"/>
      <c r="S208" s="45"/>
      <c r="T208" s="93"/>
      <c r="AT208" s="22" t="s">
        <v>149</v>
      </c>
      <c r="AU208" s="22" t="s">
        <v>85</v>
      </c>
    </row>
    <row r="209" s="1" customFormat="1" ht="16.5" customHeight="1">
      <c r="B209" s="44"/>
      <c r="C209" s="219" t="s">
        <v>334</v>
      </c>
      <c r="D209" s="219" t="s">
        <v>142</v>
      </c>
      <c r="E209" s="220" t="s">
        <v>438</v>
      </c>
      <c r="F209" s="221" t="s">
        <v>439</v>
      </c>
      <c r="G209" s="222" t="s">
        <v>164</v>
      </c>
      <c r="H209" s="223">
        <v>38.880000000000003</v>
      </c>
      <c r="I209" s="224"/>
      <c r="J209" s="225">
        <f>ROUND(I209*H209,2)</f>
        <v>0</v>
      </c>
      <c r="K209" s="221" t="s">
        <v>146</v>
      </c>
      <c r="L209" s="70"/>
      <c r="M209" s="226" t="s">
        <v>23</v>
      </c>
      <c r="N209" s="227" t="s">
        <v>46</v>
      </c>
      <c r="O209" s="45"/>
      <c r="P209" s="228">
        <f>O209*H209</f>
        <v>0</v>
      </c>
      <c r="Q209" s="228">
        <v>0</v>
      </c>
      <c r="R209" s="228">
        <f>Q209*H209</f>
        <v>0</v>
      </c>
      <c r="S209" s="228">
        <v>0</v>
      </c>
      <c r="T209" s="229">
        <f>S209*H209</f>
        <v>0</v>
      </c>
      <c r="AR209" s="22" t="s">
        <v>147</v>
      </c>
      <c r="AT209" s="22" t="s">
        <v>142</v>
      </c>
      <c r="AU209" s="22" t="s">
        <v>85</v>
      </c>
      <c r="AY209" s="22" t="s">
        <v>140</v>
      </c>
      <c r="BE209" s="230">
        <f>IF(N209="základní",J209,0)</f>
        <v>0</v>
      </c>
      <c r="BF209" s="230">
        <f>IF(N209="snížená",J209,0)</f>
        <v>0</v>
      </c>
      <c r="BG209" s="230">
        <f>IF(N209="zákl. přenesená",J209,0)</f>
        <v>0</v>
      </c>
      <c r="BH209" s="230">
        <f>IF(N209="sníž. přenesená",J209,0)</f>
        <v>0</v>
      </c>
      <c r="BI209" s="230">
        <f>IF(N209="nulová",J209,0)</f>
        <v>0</v>
      </c>
      <c r="BJ209" s="22" t="s">
        <v>83</v>
      </c>
      <c r="BK209" s="230">
        <f>ROUND(I209*H209,2)</f>
        <v>0</v>
      </c>
      <c r="BL209" s="22" t="s">
        <v>147</v>
      </c>
      <c r="BM209" s="22" t="s">
        <v>769</v>
      </c>
    </row>
    <row r="210" s="1" customFormat="1">
      <c r="B210" s="44"/>
      <c r="C210" s="72"/>
      <c r="D210" s="231" t="s">
        <v>149</v>
      </c>
      <c r="E210" s="72"/>
      <c r="F210" s="232" t="s">
        <v>424</v>
      </c>
      <c r="G210" s="72"/>
      <c r="H210" s="72"/>
      <c r="I210" s="189"/>
      <c r="J210" s="72"/>
      <c r="K210" s="72"/>
      <c r="L210" s="70"/>
      <c r="M210" s="233"/>
      <c r="N210" s="45"/>
      <c r="O210" s="45"/>
      <c r="P210" s="45"/>
      <c r="Q210" s="45"/>
      <c r="R210" s="45"/>
      <c r="S210" s="45"/>
      <c r="T210" s="93"/>
      <c r="AT210" s="22" t="s">
        <v>149</v>
      </c>
      <c r="AU210" s="22" t="s">
        <v>85</v>
      </c>
    </row>
    <row r="211" s="1" customFormat="1" ht="16.5" customHeight="1">
      <c r="B211" s="44"/>
      <c r="C211" s="219" t="s">
        <v>339</v>
      </c>
      <c r="D211" s="219" t="s">
        <v>142</v>
      </c>
      <c r="E211" s="220" t="s">
        <v>438</v>
      </c>
      <c r="F211" s="221" t="s">
        <v>439</v>
      </c>
      <c r="G211" s="222" t="s">
        <v>164</v>
      </c>
      <c r="H211" s="223">
        <v>38.880000000000003</v>
      </c>
      <c r="I211" s="224"/>
      <c r="J211" s="225">
        <f>ROUND(I211*H211,2)</f>
        <v>0</v>
      </c>
      <c r="K211" s="221" t="s">
        <v>146</v>
      </c>
      <c r="L211" s="70"/>
      <c r="M211" s="226" t="s">
        <v>23</v>
      </c>
      <c r="N211" s="227" t="s">
        <v>46</v>
      </c>
      <c r="O211" s="45"/>
      <c r="P211" s="228">
        <f>O211*H211</f>
        <v>0</v>
      </c>
      <c r="Q211" s="228">
        <v>0</v>
      </c>
      <c r="R211" s="228">
        <f>Q211*H211</f>
        <v>0</v>
      </c>
      <c r="S211" s="228">
        <v>0</v>
      </c>
      <c r="T211" s="229">
        <f>S211*H211</f>
        <v>0</v>
      </c>
      <c r="AR211" s="22" t="s">
        <v>147</v>
      </c>
      <c r="AT211" s="22" t="s">
        <v>142</v>
      </c>
      <c r="AU211" s="22" t="s">
        <v>85</v>
      </c>
      <c r="AY211" s="22" t="s">
        <v>140</v>
      </c>
      <c r="BE211" s="230">
        <f>IF(N211="základní",J211,0)</f>
        <v>0</v>
      </c>
      <c r="BF211" s="230">
        <f>IF(N211="snížená",J211,0)</f>
        <v>0</v>
      </c>
      <c r="BG211" s="230">
        <f>IF(N211="zákl. přenesená",J211,0)</f>
        <v>0</v>
      </c>
      <c r="BH211" s="230">
        <f>IF(N211="sníž. přenesená",J211,0)</f>
        <v>0</v>
      </c>
      <c r="BI211" s="230">
        <f>IF(N211="nulová",J211,0)</f>
        <v>0</v>
      </c>
      <c r="BJ211" s="22" t="s">
        <v>83</v>
      </c>
      <c r="BK211" s="230">
        <f>ROUND(I211*H211,2)</f>
        <v>0</v>
      </c>
      <c r="BL211" s="22" t="s">
        <v>147</v>
      </c>
      <c r="BM211" s="22" t="s">
        <v>770</v>
      </c>
    </row>
    <row r="212" s="1" customFormat="1">
      <c r="B212" s="44"/>
      <c r="C212" s="72"/>
      <c r="D212" s="231" t="s">
        <v>149</v>
      </c>
      <c r="E212" s="72"/>
      <c r="F212" s="232" t="s">
        <v>424</v>
      </c>
      <c r="G212" s="72"/>
      <c r="H212" s="72"/>
      <c r="I212" s="189"/>
      <c r="J212" s="72"/>
      <c r="K212" s="72"/>
      <c r="L212" s="70"/>
      <c r="M212" s="233"/>
      <c r="N212" s="45"/>
      <c r="O212" s="45"/>
      <c r="P212" s="45"/>
      <c r="Q212" s="45"/>
      <c r="R212" s="45"/>
      <c r="S212" s="45"/>
      <c r="T212" s="93"/>
      <c r="AT212" s="22" t="s">
        <v>149</v>
      </c>
      <c r="AU212" s="22" t="s">
        <v>85</v>
      </c>
    </row>
    <row r="213" s="1" customFormat="1" ht="16.5" customHeight="1">
      <c r="B213" s="44"/>
      <c r="C213" s="219" t="s">
        <v>344</v>
      </c>
      <c r="D213" s="219" t="s">
        <v>142</v>
      </c>
      <c r="E213" s="220" t="s">
        <v>444</v>
      </c>
      <c r="F213" s="221" t="s">
        <v>445</v>
      </c>
      <c r="G213" s="222" t="s">
        <v>164</v>
      </c>
      <c r="H213" s="223">
        <v>38.880000000000003</v>
      </c>
      <c r="I213" s="224"/>
      <c r="J213" s="225">
        <f>ROUND(I213*H213,2)</f>
        <v>0</v>
      </c>
      <c r="K213" s="221" t="s">
        <v>146</v>
      </c>
      <c r="L213" s="70"/>
      <c r="M213" s="226" t="s">
        <v>23</v>
      </c>
      <c r="N213" s="227" t="s">
        <v>46</v>
      </c>
      <c r="O213" s="45"/>
      <c r="P213" s="228">
        <f>O213*H213</f>
        <v>0</v>
      </c>
      <c r="Q213" s="228">
        <v>0</v>
      </c>
      <c r="R213" s="228">
        <f>Q213*H213</f>
        <v>0</v>
      </c>
      <c r="S213" s="228">
        <v>0</v>
      </c>
      <c r="T213" s="229">
        <f>S213*H213</f>
        <v>0</v>
      </c>
      <c r="AR213" s="22" t="s">
        <v>147</v>
      </c>
      <c r="AT213" s="22" t="s">
        <v>142</v>
      </c>
      <c r="AU213" s="22" t="s">
        <v>85</v>
      </c>
      <c r="AY213" s="22" t="s">
        <v>140</v>
      </c>
      <c r="BE213" s="230">
        <f>IF(N213="základní",J213,0)</f>
        <v>0</v>
      </c>
      <c r="BF213" s="230">
        <f>IF(N213="snížená",J213,0)</f>
        <v>0</v>
      </c>
      <c r="BG213" s="230">
        <f>IF(N213="zákl. přenesená",J213,0)</f>
        <v>0</v>
      </c>
      <c r="BH213" s="230">
        <f>IF(N213="sníž. přenesená",J213,0)</f>
        <v>0</v>
      </c>
      <c r="BI213" s="230">
        <f>IF(N213="nulová",J213,0)</f>
        <v>0</v>
      </c>
      <c r="BJ213" s="22" t="s">
        <v>83</v>
      </c>
      <c r="BK213" s="230">
        <f>ROUND(I213*H213,2)</f>
        <v>0</v>
      </c>
      <c r="BL213" s="22" t="s">
        <v>147</v>
      </c>
      <c r="BM213" s="22" t="s">
        <v>771</v>
      </c>
    </row>
    <row r="214" s="1" customFormat="1">
      <c r="B214" s="44"/>
      <c r="C214" s="72"/>
      <c r="D214" s="231" t="s">
        <v>149</v>
      </c>
      <c r="E214" s="72"/>
      <c r="F214" s="232" t="s">
        <v>424</v>
      </c>
      <c r="G214" s="72"/>
      <c r="H214" s="72"/>
      <c r="I214" s="189"/>
      <c r="J214" s="72"/>
      <c r="K214" s="72"/>
      <c r="L214" s="70"/>
      <c r="M214" s="233"/>
      <c r="N214" s="45"/>
      <c r="O214" s="45"/>
      <c r="P214" s="45"/>
      <c r="Q214" s="45"/>
      <c r="R214" s="45"/>
      <c r="S214" s="45"/>
      <c r="T214" s="93"/>
      <c r="AT214" s="22" t="s">
        <v>149</v>
      </c>
      <c r="AU214" s="22" t="s">
        <v>85</v>
      </c>
    </row>
    <row r="215" s="1" customFormat="1" ht="16.5" customHeight="1">
      <c r="B215" s="44"/>
      <c r="C215" s="219" t="s">
        <v>350</v>
      </c>
      <c r="D215" s="219" t="s">
        <v>142</v>
      </c>
      <c r="E215" s="220" t="s">
        <v>444</v>
      </c>
      <c r="F215" s="221" t="s">
        <v>445</v>
      </c>
      <c r="G215" s="222" t="s">
        <v>164</v>
      </c>
      <c r="H215" s="223">
        <v>38.880000000000003</v>
      </c>
      <c r="I215" s="224"/>
      <c r="J215" s="225">
        <f>ROUND(I215*H215,2)</f>
        <v>0</v>
      </c>
      <c r="K215" s="221" t="s">
        <v>146</v>
      </c>
      <c r="L215" s="70"/>
      <c r="M215" s="226" t="s">
        <v>23</v>
      </c>
      <c r="N215" s="227" t="s">
        <v>46</v>
      </c>
      <c r="O215" s="45"/>
      <c r="P215" s="228">
        <f>O215*H215</f>
        <v>0</v>
      </c>
      <c r="Q215" s="228">
        <v>0</v>
      </c>
      <c r="R215" s="228">
        <f>Q215*H215</f>
        <v>0</v>
      </c>
      <c r="S215" s="228">
        <v>0</v>
      </c>
      <c r="T215" s="229">
        <f>S215*H215</f>
        <v>0</v>
      </c>
      <c r="AR215" s="22" t="s">
        <v>147</v>
      </c>
      <c r="AT215" s="22" t="s">
        <v>142</v>
      </c>
      <c r="AU215" s="22" t="s">
        <v>85</v>
      </c>
      <c r="AY215" s="22" t="s">
        <v>140</v>
      </c>
      <c r="BE215" s="230">
        <f>IF(N215="základní",J215,0)</f>
        <v>0</v>
      </c>
      <c r="BF215" s="230">
        <f>IF(N215="snížená",J215,0)</f>
        <v>0</v>
      </c>
      <c r="BG215" s="230">
        <f>IF(N215="zákl. přenesená",J215,0)</f>
        <v>0</v>
      </c>
      <c r="BH215" s="230">
        <f>IF(N215="sníž. přenesená",J215,0)</f>
        <v>0</v>
      </c>
      <c r="BI215" s="230">
        <f>IF(N215="nulová",J215,0)</f>
        <v>0</v>
      </c>
      <c r="BJ215" s="22" t="s">
        <v>83</v>
      </c>
      <c r="BK215" s="230">
        <f>ROUND(I215*H215,2)</f>
        <v>0</v>
      </c>
      <c r="BL215" s="22" t="s">
        <v>147</v>
      </c>
      <c r="BM215" s="22" t="s">
        <v>772</v>
      </c>
    </row>
    <row r="216" s="1" customFormat="1">
      <c r="B216" s="44"/>
      <c r="C216" s="72"/>
      <c r="D216" s="231" t="s">
        <v>149</v>
      </c>
      <c r="E216" s="72"/>
      <c r="F216" s="232" t="s">
        <v>424</v>
      </c>
      <c r="G216" s="72"/>
      <c r="H216" s="72"/>
      <c r="I216" s="189"/>
      <c r="J216" s="72"/>
      <c r="K216" s="72"/>
      <c r="L216" s="70"/>
      <c r="M216" s="233"/>
      <c r="N216" s="45"/>
      <c r="O216" s="45"/>
      <c r="P216" s="45"/>
      <c r="Q216" s="45"/>
      <c r="R216" s="45"/>
      <c r="S216" s="45"/>
      <c r="T216" s="93"/>
      <c r="AT216" s="22" t="s">
        <v>149</v>
      </c>
      <c r="AU216" s="22" t="s">
        <v>85</v>
      </c>
    </row>
    <row r="217" s="1" customFormat="1" ht="25.5" customHeight="1">
      <c r="B217" s="44"/>
      <c r="C217" s="219" t="s">
        <v>358</v>
      </c>
      <c r="D217" s="219" t="s">
        <v>142</v>
      </c>
      <c r="E217" s="220" t="s">
        <v>450</v>
      </c>
      <c r="F217" s="221" t="s">
        <v>451</v>
      </c>
      <c r="G217" s="222" t="s">
        <v>164</v>
      </c>
      <c r="H217" s="223">
        <v>29.440000000000001</v>
      </c>
      <c r="I217" s="224"/>
      <c r="J217" s="225">
        <f>ROUND(I217*H217,2)</f>
        <v>0</v>
      </c>
      <c r="K217" s="221" t="s">
        <v>146</v>
      </c>
      <c r="L217" s="70"/>
      <c r="M217" s="226" t="s">
        <v>23</v>
      </c>
      <c r="N217" s="227" t="s">
        <v>46</v>
      </c>
      <c r="O217" s="45"/>
      <c r="P217" s="228">
        <f>O217*H217</f>
        <v>0</v>
      </c>
      <c r="Q217" s="228">
        <v>0</v>
      </c>
      <c r="R217" s="228">
        <f>Q217*H217</f>
        <v>0</v>
      </c>
      <c r="S217" s="228">
        <v>0.077899999999999997</v>
      </c>
      <c r="T217" s="229">
        <f>S217*H217</f>
        <v>2.2933759999999999</v>
      </c>
      <c r="AR217" s="22" t="s">
        <v>147</v>
      </c>
      <c r="AT217" s="22" t="s">
        <v>142</v>
      </c>
      <c r="AU217" s="22" t="s">
        <v>85</v>
      </c>
      <c r="AY217" s="22" t="s">
        <v>140</v>
      </c>
      <c r="BE217" s="230">
        <f>IF(N217="základní",J217,0)</f>
        <v>0</v>
      </c>
      <c r="BF217" s="230">
        <f>IF(N217="snížená",J217,0)</f>
        <v>0</v>
      </c>
      <c r="BG217" s="230">
        <f>IF(N217="zákl. přenesená",J217,0)</f>
        <v>0</v>
      </c>
      <c r="BH217" s="230">
        <f>IF(N217="sníž. přenesená",J217,0)</f>
        <v>0</v>
      </c>
      <c r="BI217" s="230">
        <f>IF(N217="nulová",J217,0)</f>
        <v>0</v>
      </c>
      <c r="BJ217" s="22" t="s">
        <v>83</v>
      </c>
      <c r="BK217" s="230">
        <f>ROUND(I217*H217,2)</f>
        <v>0</v>
      </c>
      <c r="BL217" s="22" t="s">
        <v>147</v>
      </c>
      <c r="BM217" s="22" t="s">
        <v>773</v>
      </c>
    </row>
    <row r="218" s="1" customFormat="1">
      <c r="B218" s="44"/>
      <c r="C218" s="72"/>
      <c r="D218" s="231" t="s">
        <v>149</v>
      </c>
      <c r="E218" s="72"/>
      <c r="F218" s="232" t="s">
        <v>453</v>
      </c>
      <c r="G218" s="72"/>
      <c r="H218" s="72"/>
      <c r="I218" s="189"/>
      <c r="J218" s="72"/>
      <c r="K218" s="72"/>
      <c r="L218" s="70"/>
      <c r="M218" s="233"/>
      <c r="N218" s="45"/>
      <c r="O218" s="45"/>
      <c r="P218" s="45"/>
      <c r="Q218" s="45"/>
      <c r="R218" s="45"/>
      <c r="S218" s="45"/>
      <c r="T218" s="93"/>
      <c r="AT218" s="22" t="s">
        <v>149</v>
      </c>
      <c r="AU218" s="22" t="s">
        <v>85</v>
      </c>
    </row>
    <row r="219" s="11" customFormat="1">
      <c r="B219" s="234"/>
      <c r="C219" s="235"/>
      <c r="D219" s="231" t="s">
        <v>167</v>
      </c>
      <c r="E219" s="236" t="s">
        <v>23</v>
      </c>
      <c r="F219" s="237" t="s">
        <v>774</v>
      </c>
      <c r="G219" s="235"/>
      <c r="H219" s="238">
        <v>29.440000000000001</v>
      </c>
      <c r="I219" s="239"/>
      <c r="J219" s="235"/>
      <c r="K219" s="235"/>
      <c r="L219" s="240"/>
      <c r="M219" s="241"/>
      <c r="N219" s="242"/>
      <c r="O219" s="242"/>
      <c r="P219" s="242"/>
      <c r="Q219" s="242"/>
      <c r="R219" s="242"/>
      <c r="S219" s="242"/>
      <c r="T219" s="243"/>
      <c r="AT219" s="244" t="s">
        <v>167</v>
      </c>
      <c r="AU219" s="244" t="s">
        <v>85</v>
      </c>
      <c r="AV219" s="11" t="s">
        <v>85</v>
      </c>
      <c r="AW219" s="11" t="s">
        <v>38</v>
      </c>
      <c r="AX219" s="11" t="s">
        <v>75</v>
      </c>
      <c r="AY219" s="244" t="s">
        <v>140</v>
      </c>
    </row>
    <row r="220" s="12" customFormat="1">
      <c r="B220" s="245"/>
      <c r="C220" s="246"/>
      <c r="D220" s="231" t="s">
        <v>167</v>
      </c>
      <c r="E220" s="247" t="s">
        <v>23</v>
      </c>
      <c r="F220" s="248" t="s">
        <v>169</v>
      </c>
      <c r="G220" s="246"/>
      <c r="H220" s="249">
        <v>29.440000000000001</v>
      </c>
      <c r="I220" s="250"/>
      <c r="J220" s="246"/>
      <c r="K220" s="246"/>
      <c r="L220" s="251"/>
      <c r="M220" s="252"/>
      <c r="N220" s="253"/>
      <c r="O220" s="253"/>
      <c r="P220" s="253"/>
      <c r="Q220" s="253"/>
      <c r="R220" s="253"/>
      <c r="S220" s="253"/>
      <c r="T220" s="254"/>
      <c r="AT220" s="255" t="s">
        <v>167</v>
      </c>
      <c r="AU220" s="255" t="s">
        <v>85</v>
      </c>
      <c r="AV220" s="12" t="s">
        <v>147</v>
      </c>
      <c r="AW220" s="12" t="s">
        <v>38</v>
      </c>
      <c r="AX220" s="12" t="s">
        <v>83</v>
      </c>
      <c r="AY220" s="255" t="s">
        <v>140</v>
      </c>
    </row>
    <row r="221" s="1" customFormat="1" ht="25.5" customHeight="1">
      <c r="B221" s="44"/>
      <c r="C221" s="219" t="s">
        <v>364</v>
      </c>
      <c r="D221" s="219" t="s">
        <v>142</v>
      </c>
      <c r="E221" s="220" t="s">
        <v>456</v>
      </c>
      <c r="F221" s="221" t="s">
        <v>457</v>
      </c>
      <c r="G221" s="222" t="s">
        <v>164</v>
      </c>
      <c r="H221" s="223">
        <v>29.440000000000001</v>
      </c>
      <c r="I221" s="224"/>
      <c r="J221" s="225">
        <f>ROUND(I221*H221,2)</f>
        <v>0</v>
      </c>
      <c r="K221" s="221" t="s">
        <v>146</v>
      </c>
      <c r="L221" s="70"/>
      <c r="M221" s="226" t="s">
        <v>23</v>
      </c>
      <c r="N221" s="227" t="s">
        <v>46</v>
      </c>
      <c r="O221" s="45"/>
      <c r="P221" s="228">
        <f>O221*H221</f>
        <v>0</v>
      </c>
      <c r="Q221" s="228">
        <v>0</v>
      </c>
      <c r="R221" s="228">
        <f>Q221*H221</f>
        <v>0</v>
      </c>
      <c r="S221" s="228">
        <v>0</v>
      </c>
      <c r="T221" s="229">
        <f>S221*H221</f>
        <v>0</v>
      </c>
      <c r="AR221" s="22" t="s">
        <v>147</v>
      </c>
      <c r="AT221" s="22" t="s">
        <v>142</v>
      </c>
      <c r="AU221" s="22" t="s">
        <v>85</v>
      </c>
      <c r="AY221" s="22" t="s">
        <v>140</v>
      </c>
      <c r="BE221" s="230">
        <f>IF(N221="základní",J221,0)</f>
        <v>0</v>
      </c>
      <c r="BF221" s="230">
        <f>IF(N221="snížená",J221,0)</f>
        <v>0</v>
      </c>
      <c r="BG221" s="230">
        <f>IF(N221="zákl. přenesená",J221,0)</f>
        <v>0</v>
      </c>
      <c r="BH221" s="230">
        <f>IF(N221="sníž. přenesená",J221,0)</f>
        <v>0</v>
      </c>
      <c r="BI221" s="230">
        <f>IF(N221="nulová",J221,0)</f>
        <v>0</v>
      </c>
      <c r="BJ221" s="22" t="s">
        <v>83</v>
      </c>
      <c r="BK221" s="230">
        <f>ROUND(I221*H221,2)</f>
        <v>0</v>
      </c>
      <c r="BL221" s="22" t="s">
        <v>147</v>
      </c>
      <c r="BM221" s="22" t="s">
        <v>775</v>
      </c>
    </row>
    <row r="222" s="1" customFormat="1">
      <c r="B222" s="44"/>
      <c r="C222" s="72"/>
      <c r="D222" s="231" t="s">
        <v>149</v>
      </c>
      <c r="E222" s="72"/>
      <c r="F222" s="232" t="s">
        <v>453</v>
      </c>
      <c r="G222" s="72"/>
      <c r="H222" s="72"/>
      <c r="I222" s="189"/>
      <c r="J222" s="72"/>
      <c r="K222" s="72"/>
      <c r="L222" s="70"/>
      <c r="M222" s="233"/>
      <c r="N222" s="45"/>
      <c r="O222" s="45"/>
      <c r="P222" s="45"/>
      <c r="Q222" s="45"/>
      <c r="R222" s="45"/>
      <c r="S222" s="45"/>
      <c r="T222" s="93"/>
      <c r="AT222" s="22" t="s">
        <v>149</v>
      </c>
      <c r="AU222" s="22" t="s">
        <v>85</v>
      </c>
    </row>
    <row r="223" s="1" customFormat="1" ht="25.5" customHeight="1">
      <c r="B223" s="44"/>
      <c r="C223" s="219" t="s">
        <v>369</v>
      </c>
      <c r="D223" s="219" t="s">
        <v>142</v>
      </c>
      <c r="E223" s="220" t="s">
        <v>460</v>
      </c>
      <c r="F223" s="221" t="s">
        <v>461</v>
      </c>
      <c r="G223" s="222" t="s">
        <v>164</v>
      </c>
      <c r="H223" s="223">
        <v>29.440000000000001</v>
      </c>
      <c r="I223" s="224"/>
      <c r="J223" s="225">
        <f>ROUND(I223*H223,2)</f>
        <v>0</v>
      </c>
      <c r="K223" s="221" t="s">
        <v>146</v>
      </c>
      <c r="L223" s="70"/>
      <c r="M223" s="226" t="s">
        <v>23</v>
      </c>
      <c r="N223" s="227" t="s">
        <v>46</v>
      </c>
      <c r="O223" s="45"/>
      <c r="P223" s="228">
        <f>O223*H223</f>
        <v>0</v>
      </c>
      <c r="Q223" s="228">
        <v>0</v>
      </c>
      <c r="R223" s="228">
        <f>Q223*H223</f>
        <v>0</v>
      </c>
      <c r="S223" s="228">
        <v>0</v>
      </c>
      <c r="T223" s="229">
        <f>S223*H223</f>
        <v>0</v>
      </c>
      <c r="AR223" s="22" t="s">
        <v>147</v>
      </c>
      <c r="AT223" s="22" t="s">
        <v>142</v>
      </c>
      <c r="AU223" s="22" t="s">
        <v>85</v>
      </c>
      <c r="AY223" s="22" t="s">
        <v>140</v>
      </c>
      <c r="BE223" s="230">
        <f>IF(N223="základní",J223,0)</f>
        <v>0</v>
      </c>
      <c r="BF223" s="230">
        <f>IF(N223="snížená",J223,0)</f>
        <v>0</v>
      </c>
      <c r="BG223" s="230">
        <f>IF(N223="zákl. přenesená",J223,0)</f>
        <v>0</v>
      </c>
      <c r="BH223" s="230">
        <f>IF(N223="sníž. přenesená",J223,0)</f>
        <v>0</v>
      </c>
      <c r="BI223" s="230">
        <f>IF(N223="nulová",J223,0)</f>
        <v>0</v>
      </c>
      <c r="BJ223" s="22" t="s">
        <v>83</v>
      </c>
      <c r="BK223" s="230">
        <f>ROUND(I223*H223,2)</f>
        <v>0</v>
      </c>
      <c r="BL223" s="22" t="s">
        <v>147</v>
      </c>
      <c r="BM223" s="22" t="s">
        <v>776</v>
      </c>
    </row>
    <row r="224" s="1" customFormat="1">
      <c r="B224" s="44"/>
      <c r="C224" s="72"/>
      <c r="D224" s="231" t="s">
        <v>149</v>
      </c>
      <c r="E224" s="72"/>
      <c r="F224" s="232" t="s">
        <v>453</v>
      </c>
      <c r="G224" s="72"/>
      <c r="H224" s="72"/>
      <c r="I224" s="189"/>
      <c r="J224" s="72"/>
      <c r="K224" s="72"/>
      <c r="L224" s="70"/>
      <c r="M224" s="233"/>
      <c r="N224" s="45"/>
      <c r="O224" s="45"/>
      <c r="P224" s="45"/>
      <c r="Q224" s="45"/>
      <c r="R224" s="45"/>
      <c r="S224" s="45"/>
      <c r="T224" s="93"/>
      <c r="AT224" s="22" t="s">
        <v>149</v>
      </c>
      <c r="AU224" s="22" t="s">
        <v>85</v>
      </c>
    </row>
    <row r="225" s="1" customFormat="1" ht="25.5" customHeight="1">
      <c r="B225" s="44"/>
      <c r="C225" s="219" t="s">
        <v>373</v>
      </c>
      <c r="D225" s="219" t="s">
        <v>142</v>
      </c>
      <c r="E225" s="220" t="s">
        <v>777</v>
      </c>
      <c r="F225" s="221" t="s">
        <v>778</v>
      </c>
      <c r="G225" s="222" t="s">
        <v>164</v>
      </c>
      <c r="H225" s="223">
        <v>29.440000000000001</v>
      </c>
      <c r="I225" s="224"/>
      <c r="J225" s="225">
        <f>ROUND(I225*H225,2)</f>
        <v>0</v>
      </c>
      <c r="K225" s="221" t="s">
        <v>23</v>
      </c>
      <c r="L225" s="70"/>
      <c r="M225" s="226" t="s">
        <v>23</v>
      </c>
      <c r="N225" s="227" t="s">
        <v>46</v>
      </c>
      <c r="O225" s="45"/>
      <c r="P225" s="228">
        <f>O225*H225</f>
        <v>0</v>
      </c>
      <c r="Q225" s="228">
        <v>0.078159999999999993</v>
      </c>
      <c r="R225" s="228">
        <f>Q225*H225</f>
        <v>2.3010303999999997</v>
      </c>
      <c r="S225" s="228">
        <v>0</v>
      </c>
      <c r="T225" s="229">
        <f>S225*H225</f>
        <v>0</v>
      </c>
      <c r="AR225" s="22" t="s">
        <v>147</v>
      </c>
      <c r="AT225" s="22" t="s">
        <v>142</v>
      </c>
      <c r="AU225" s="22" t="s">
        <v>85</v>
      </c>
      <c r="AY225" s="22" t="s">
        <v>140</v>
      </c>
      <c r="BE225" s="230">
        <f>IF(N225="základní",J225,0)</f>
        <v>0</v>
      </c>
      <c r="BF225" s="230">
        <f>IF(N225="snížená",J225,0)</f>
        <v>0</v>
      </c>
      <c r="BG225" s="230">
        <f>IF(N225="zákl. přenesená",J225,0)</f>
        <v>0</v>
      </c>
      <c r="BH225" s="230">
        <f>IF(N225="sníž. přenesená",J225,0)</f>
        <v>0</v>
      </c>
      <c r="BI225" s="230">
        <f>IF(N225="nulová",J225,0)</f>
        <v>0</v>
      </c>
      <c r="BJ225" s="22" t="s">
        <v>83</v>
      </c>
      <c r="BK225" s="230">
        <f>ROUND(I225*H225,2)</f>
        <v>0</v>
      </c>
      <c r="BL225" s="22" t="s">
        <v>147</v>
      </c>
      <c r="BM225" s="22" t="s">
        <v>779</v>
      </c>
    </row>
    <row r="226" s="1" customFormat="1">
      <c r="B226" s="44"/>
      <c r="C226" s="72"/>
      <c r="D226" s="231" t="s">
        <v>149</v>
      </c>
      <c r="E226" s="72"/>
      <c r="F226" s="232" t="s">
        <v>467</v>
      </c>
      <c r="G226" s="72"/>
      <c r="H226" s="72"/>
      <c r="I226" s="189"/>
      <c r="J226" s="72"/>
      <c r="K226" s="72"/>
      <c r="L226" s="70"/>
      <c r="M226" s="233"/>
      <c r="N226" s="45"/>
      <c r="O226" s="45"/>
      <c r="P226" s="45"/>
      <c r="Q226" s="45"/>
      <c r="R226" s="45"/>
      <c r="S226" s="45"/>
      <c r="T226" s="93"/>
      <c r="AT226" s="22" t="s">
        <v>149</v>
      </c>
      <c r="AU226" s="22" t="s">
        <v>85</v>
      </c>
    </row>
    <row r="227" s="1" customFormat="1" ht="25.5" customHeight="1">
      <c r="B227" s="44"/>
      <c r="C227" s="219" t="s">
        <v>379</v>
      </c>
      <c r="D227" s="219" t="s">
        <v>142</v>
      </c>
      <c r="E227" s="220" t="s">
        <v>780</v>
      </c>
      <c r="F227" s="221" t="s">
        <v>781</v>
      </c>
      <c r="G227" s="222" t="s">
        <v>164</v>
      </c>
      <c r="H227" s="223">
        <v>29.440000000000001</v>
      </c>
      <c r="I227" s="224"/>
      <c r="J227" s="225">
        <f>ROUND(I227*H227,2)</f>
        <v>0</v>
      </c>
      <c r="K227" s="221" t="s">
        <v>23</v>
      </c>
      <c r="L227" s="70"/>
      <c r="M227" s="226" t="s">
        <v>23</v>
      </c>
      <c r="N227" s="227" t="s">
        <v>46</v>
      </c>
      <c r="O227" s="45"/>
      <c r="P227" s="228">
        <f>O227*H227</f>
        <v>0</v>
      </c>
      <c r="Q227" s="228">
        <v>0</v>
      </c>
      <c r="R227" s="228">
        <f>Q227*H227</f>
        <v>0</v>
      </c>
      <c r="S227" s="228">
        <v>0</v>
      </c>
      <c r="T227" s="229">
        <f>S227*H227</f>
        <v>0</v>
      </c>
      <c r="AR227" s="22" t="s">
        <v>147</v>
      </c>
      <c r="AT227" s="22" t="s">
        <v>142</v>
      </c>
      <c r="AU227" s="22" t="s">
        <v>85</v>
      </c>
      <c r="AY227" s="22" t="s">
        <v>140</v>
      </c>
      <c r="BE227" s="230">
        <f>IF(N227="základní",J227,0)</f>
        <v>0</v>
      </c>
      <c r="BF227" s="230">
        <f>IF(N227="snížená",J227,0)</f>
        <v>0</v>
      </c>
      <c r="BG227" s="230">
        <f>IF(N227="zákl. přenesená",J227,0)</f>
        <v>0</v>
      </c>
      <c r="BH227" s="230">
        <f>IF(N227="sníž. přenesená",J227,0)</f>
        <v>0</v>
      </c>
      <c r="BI227" s="230">
        <f>IF(N227="nulová",J227,0)</f>
        <v>0</v>
      </c>
      <c r="BJ227" s="22" t="s">
        <v>83</v>
      </c>
      <c r="BK227" s="230">
        <f>ROUND(I227*H227,2)</f>
        <v>0</v>
      </c>
      <c r="BL227" s="22" t="s">
        <v>147</v>
      </c>
      <c r="BM227" s="22" t="s">
        <v>782</v>
      </c>
    </row>
    <row r="228" s="1" customFormat="1">
      <c r="B228" s="44"/>
      <c r="C228" s="72"/>
      <c r="D228" s="231" t="s">
        <v>149</v>
      </c>
      <c r="E228" s="72"/>
      <c r="F228" s="232" t="s">
        <v>467</v>
      </c>
      <c r="G228" s="72"/>
      <c r="H228" s="72"/>
      <c r="I228" s="189"/>
      <c r="J228" s="72"/>
      <c r="K228" s="72"/>
      <c r="L228" s="70"/>
      <c r="M228" s="233"/>
      <c r="N228" s="45"/>
      <c r="O228" s="45"/>
      <c r="P228" s="45"/>
      <c r="Q228" s="45"/>
      <c r="R228" s="45"/>
      <c r="S228" s="45"/>
      <c r="T228" s="93"/>
      <c r="AT228" s="22" t="s">
        <v>149</v>
      </c>
      <c r="AU228" s="22" t="s">
        <v>85</v>
      </c>
    </row>
    <row r="229" s="1" customFormat="1" ht="25.5" customHeight="1">
      <c r="B229" s="44"/>
      <c r="C229" s="219" t="s">
        <v>384</v>
      </c>
      <c r="D229" s="219" t="s">
        <v>142</v>
      </c>
      <c r="E229" s="220" t="s">
        <v>783</v>
      </c>
      <c r="F229" s="221" t="s">
        <v>784</v>
      </c>
      <c r="G229" s="222" t="s">
        <v>164</v>
      </c>
      <c r="H229" s="223">
        <v>29.440000000000001</v>
      </c>
      <c r="I229" s="224"/>
      <c r="J229" s="225">
        <f>ROUND(I229*H229,2)</f>
        <v>0</v>
      </c>
      <c r="K229" s="221" t="s">
        <v>23</v>
      </c>
      <c r="L229" s="70"/>
      <c r="M229" s="226" t="s">
        <v>23</v>
      </c>
      <c r="N229" s="227" t="s">
        <v>46</v>
      </c>
      <c r="O229" s="45"/>
      <c r="P229" s="228">
        <f>O229*H229</f>
        <v>0</v>
      </c>
      <c r="Q229" s="228">
        <v>0</v>
      </c>
      <c r="R229" s="228">
        <f>Q229*H229</f>
        <v>0</v>
      </c>
      <c r="S229" s="228">
        <v>0</v>
      </c>
      <c r="T229" s="229">
        <f>S229*H229</f>
        <v>0</v>
      </c>
      <c r="AR229" s="22" t="s">
        <v>147</v>
      </c>
      <c r="AT229" s="22" t="s">
        <v>142</v>
      </c>
      <c r="AU229" s="22" t="s">
        <v>85</v>
      </c>
      <c r="AY229" s="22" t="s">
        <v>140</v>
      </c>
      <c r="BE229" s="230">
        <f>IF(N229="základní",J229,0)</f>
        <v>0</v>
      </c>
      <c r="BF229" s="230">
        <f>IF(N229="snížená",J229,0)</f>
        <v>0</v>
      </c>
      <c r="BG229" s="230">
        <f>IF(N229="zákl. přenesená",J229,0)</f>
        <v>0</v>
      </c>
      <c r="BH229" s="230">
        <f>IF(N229="sníž. přenesená",J229,0)</f>
        <v>0</v>
      </c>
      <c r="BI229" s="230">
        <f>IF(N229="nulová",J229,0)</f>
        <v>0</v>
      </c>
      <c r="BJ229" s="22" t="s">
        <v>83</v>
      </c>
      <c r="BK229" s="230">
        <f>ROUND(I229*H229,2)</f>
        <v>0</v>
      </c>
      <c r="BL229" s="22" t="s">
        <v>147</v>
      </c>
      <c r="BM229" s="22" t="s">
        <v>785</v>
      </c>
    </row>
    <row r="230" s="1" customFormat="1">
      <c r="B230" s="44"/>
      <c r="C230" s="72"/>
      <c r="D230" s="231" t="s">
        <v>149</v>
      </c>
      <c r="E230" s="72"/>
      <c r="F230" s="232" t="s">
        <v>467</v>
      </c>
      <c r="G230" s="72"/>
      <c r="H230" s="72"/>
      <c r="I230" s="189"/>
      <c r="J230" s="72"/>
      <c r="K230" s="72"/>
      <c r="L230" s="70"/>
      <c r="M230" s="233"/>
      <c r="N230" s="45"/>
      <c r="O230" s="45"/>
      <c r="P230" s="45"/>
      <c r="Q230" s="45"/>
      <c r="R230" s="45"/>
      <c r="S230" s="45"/>
      <c r="T230" s="93"/>
      <c r="AT230" s="22" t="s">
        <v>149</v>
      </c>
      <c r="AU230" s="22" t="s">
        <v>85</v>
      </c>
    </row>
    <row r="231" s="1" customFormat="1" ht="25.5" customHeight="1">
      <c r="B231" s="44"/>
      <c r="C231" s="219" t="s">
        <v>390</v>
      </c>
      <c r="D231" s="219" t="s">
        <v>142</v>
      </c>
      <c r="E231" s="220" t="s">
        <v>477</v>
      </c>
      <c r="F231" s="221" t="s">
        <v>478</v>
      </c>
      <c r="G231" s="222" t="s">
        <v>164</v>
      </c>
      <c r="H231" s="223">
        <v>14.560000000000001</v>
      </c>
      <c r="I231" s="224"/>
      <c r="J231" s="225">
        <f>ROUND(I231*H231,2)</f>
        <v>0</v>
      </c>
      <c r="K231" s="221" t="s">
        <v>146</v>
      </c>
      <c r="L231" s="70"/>
      <c r="M231" s="226" t="s">
        <v>23</v>
      </c>
      <c r="N231" s="227" t="s">
        <v>46</v>
      </c>
      <c r="O231" s="45"/>
      <c r="P231" s="228">
        <f>O231*H231</f>
        <v>0</v>
      </c>
      <c r="Q231" s="228">
        <v>0.038850000000000003</v>
      </c>
      <c r="R231" s="228">
        <f>Q231*H231</f>
        <v>0.56565600000000005</v>
      </c>
      <c r="S231" s="228">
        <v>0</v>
      </c>
      <c r="T231" s="229">
        <f>S231*H231</f>
        <v>0</v>
      </c>
      <c r="AR231" s="22" t="s">
        <v>147</v>
      </c>
      <c r="AT231" s="22" t="s">
        <v>142</v>
      </c>
      <c r="AU231" s="22" t="s">
        <v>85</v>
      </c>
      <c r="AY231" s="22" t="s">
        <v>140</v>
      </c>
      <c r="BE231" s="230">
        <f>IF(N231="základní",J231,0)</f>
        <v>0</v>
      </c>
      <c r="BF231" s="230">
        <f>IF(N231="snížená",J231,0)</f>
        <v>0</v>
      </c>
      <c r="BG231" s="230">
        <f>IF(N231="zákl. přenesená",J231,0)</f>
        <v>0</v>
      </c>
      <c r="BH231" s="230">
        <f>IF(N231="sníž. přenesená",J231,0)</f>
        <v>0</v>
      </c>
      <c r="BI231" s="230">
        <f>IF(N231="nulová",J231,0)</f>
        <v>0</v>
      </c>
      <c r="BJ231" s="22" t="s">
        <v>83</v>
      </c>
      <c r="BK231" s="230">
        <f>ROUND(I231*H231,2)</f>
        <v>0</v>
      </c>
      <c r="BL231" s="22" t="s">
        <v>147</v>
      </c>
      <c r="BM231" s="22" t="s">
        <v>786</v>
      </c>
    </row>
    <row r="232" s="1" customFormat="1">
      <c r="B232" s="44"/>
      <c r="C232" s="72"/>
      <c r="D232" s="231" t="s">
        <v>149</v>
      </c>
      <c r="E232" s="72"/>
      <c r="F232" s="232" t="s">
        <v>480</v>
      </c>
      <c r="G232" s="72"/>
      <c r="H232" s="72"/>
      <c r="I232" s="189"/>
      <c r="J232" s="72"/>
      <c r="K232" s="72"/>
      <c r="L232" s="70"/>
      <c r="M232" s="233"/>
      <c r="N232" s="45"/>
      <c r="O232" s="45"/>
      <c r="P232" s="45"/>
      <c r="Q232" s="45"/>
      <c r="R232" s="45"/>
      <c r="S232" s="45"/>
      <c r="T232" s="93"/>
      <c r="AT232" s="22" t="s">
        <v>149</v>
      </c>
      <c r="AU232" s="22" t="s">
        <v>85</v>
      </c>
    </row>
    <row r="233" s="11" customFormat="1">
      <c r="B233" s="234"/>
      <c r="C233" s="235"/>
      <c r="D233" s="231" t="s">
        <v>167</v>
      </c>
      <c r="E233" s="236" t="s">
        <v>23</v>
      </c>
      <c r="F233" s="237" t="s">
        <v>787</v>
      </c>
      <c r="G233" s="235"/>
      <c r="H233" s="238">
        <v>14.560000000000001</v>
      </c>
      <c r="I233" s="239"/>
      <c r="J233" s="235"/>
      <c r="K233" s="235"/>
      <c r="L233" s="240"/>
      <c r="M233" s="241"/>
      <c r="N233" s="242"/>
      <c r="O233" s="242"/>
      <c r="P233" s="242"/>
      <c r="Q233" s="242"/>
      <c r="R233" s="242"/>
      <c r="S233" s="242"/>
      <c r="T233" s="243"/>
      <c r="AT233" s="244" t="s">
        <v>167</v>
      </c>
      <c r="AU233" s="244" t="s">
        <v>85</v>
      </c>
      <c r="AV233" s="11" t="s">
        <v>85</v>
      </c>
      <c r="AW233" s="11" t="s">
        <v>38</v>
      </c>
      <c r="AX233" s="11" t="s">
        <v>75</v>
      </c>
      <c r="AY233" s="244" t="s">
        <v>140</v>
      </c>
    </row>
    <row r="234" s="12" customFormat="1">
      <c r="B234" s="245"/>
      <c r="C234" s="246"/>
      <c r="D234" s="231" t="s">
        <v>167</v>
      </c>
      <c r="E234" s="247" t="s">
        <v>23</v>
      </c>
      <c r="F234" s="248" t="s">
        <v>169</v>
      </c>
      <c r="G234" s="246"/>
      <c r="H234" s="249">
        <v>14.560000000000001</v>
      </c>
      <c r="I234" s="250"/>
      <c r="J234" s="246"/>
      <c r="K234" s="246"/>
      <c r="L234" s="251"/>
      <c r="M234" s="252"/>
      <c r="N234" s="253"/>
      <c r="O234" s="253"/>
      <c r="P234" s="253"/>
      <c r="Q234" s="253"/>
      <c r="R234" s="253"/>
      <c r="S234" s="253"/>
      <c r="T234" s="254"/>
      <c r="AT234" s="255" t="s">
        <v>167</v>
      </c>
      <c r="AU234" s="255" t="s">
        <v>85</v>
      </c>
      <c r="AV234" s="12" t="s">
        <v>147</v>
      </c>
      <c r="AW234" s="12" t="s">
        <v>38</v>
      </c>
      <c r="AX234" s="12" t="s">
        <v>83</v>
      </c>
      <c r="AY234" s="255" t="s">
        <v>140</v>
      </c>
    </row>
    <row r="235" s="1" customFormat="1" ht="25.5" customHeight="1">
      <c r="B235" s="44"/>
      <c r="C235" s="219" t="s">
        <v>395</v>
      </c>
      <c r="D235" s="219" t="s">
        <v>142</v>
      </c>
      <c r="E235" s="220" t="s">
        <v>482</v>
      </c>
      <c r="F235" s="221" t="s">
        <v>483</v>
      </c>
      <c r="G235" s="222" t="s">
        <v>164</v>
      </c>
      <c r="H235" s="223">
        <v>7.4400000000000004</v>
      </c>
      <c r="I235" s="224"/>
      <c r="J235" s="225">
        <f>ROUND(I235*H235,2)</f>
        <v>0</v>
      </c>
      <c r="K235" s="221" t="s">
        <v>146</v>
      </c>
      <c r="L235" s="70"/>
      <c r="M235" s="226" t="s">
        <v>23</v>
      </c>
      <c r="N235" s="227" t="s">
        <v>46</v>
      </c>
      <c r="O235" s="45"/>
      <c r="P235" s="228">
        <f>O235*H235</f>
        <v>0</v>
      </c>
      <c r="Q235" s="228">
        <v>0.038850000000000003</v>
      </c>
      <c r="R235" s="228">
        <f>Q235*H235</f>
        <v>0.28904400000000002</v>
      </c>
      <c r="S235" s="228">
        <v>0</v>
      </c>
      <c r="T235" s="229">
        <f>S235*H235</f>
        <v>0</v>
      </c>
      <c r="AR235" s="22" t="s">
        <v>147</v>
      </c>
      <c r="AT235" s="22" t="s">
        <v>142</v>
      </c>
      <c r="AU235" s="22" t="s">
        <v>85</v>
      </c>
      <c r="AY235" s="22" t="s">
        <v>140</v>
      </c>
      <c r="BE235" s="230">
        <f>IF(N235="základní",J235,0)</f>
        <v>0</v>
      </c>
      <c r="BF235" s="230">
        <f>IF(N235="snížená",J235,0)</f>
        <v>0</v>
      </c>
      <c r="BG235" s="230">
        <f>IF(N235="zákl. přenesená",J235,0)</f>
        <v>0</v>
      </c>
      <c r="BH235" s="230">
        <f>IF(N235="sníž. přenesená",J235,0)</f>
        <v>0</v>
      </c>
      <c r="BI235" s="230">
        <f>IF(N235="nulová",J235,0)</f>
        <v>0</v>
      </c>
      <c r="BJ235" s="22" t="s">
        <v>83</v>
      </c>
      <c r="BK235" s="230">
        <f>ROUND(I235*H235,2)</f>
        <v>0</v>
      </c>
      <c r="BL235" s="22" t="s">
        <v>147</v>
      </c>
      <c r="BM235" s="22" t="s">
        <v>788</v>
      </c>
    </row>
    <row r="236" s="1" customFormat="1">
      <c r="B236" s="44"/>
      <c r="C236" s="72"/>
      <c r="D236" s="231" t="s">
        <v>149</v>
      </c>
      <c r="E236" s="72"/>
      <c r="F236" s="232" t="s">
        <v>480</v>
      </c>
      <c r="G236" s="72"/>
      <c r="H236" s="72"/>
      <c r="I236" s="189"/>
      <c r="J236" s="72"/>
      <c r="K236" s="72"/>
      <c r="L236" s="70"/>
      <c r="M236" s="233"/>
      <c r="N236" s="45"/>
      <c r="O236" s="45"/>
      <c r="P236" s="45"/>
      <c r="Q236" s="45"/>
      <c r="R236" s="45"/>
      <c r="S236" s="45"/>
      <c r="T236" s="93"/>
      <c r="AT236" s="22" t="s">
        <v>149</v>
      </c>
      <c r="AU236" s="22" t="s">
        <v>85</v>
      </c>
    </row>
    <row r="237" s="11" customFormat="1">
      <c r="B237" s="234"/>
      <c r="C237" s="235"/>
      <c r="D237" s="231" t="s">
        <v>167</v>
      </c>
      <c r="E237" s="236" t="s">
        <v>23</v>
      </c>
      <c r="F237" s="237" t="s">
        <v>789</v>
      </c>
      <c r="G237" s="235"/>
      <c r="H237" s="238">
        <v>7.4400000000000004</v>
      </c>
      <c r="I237" s="239"/>
      <c r="J237" s="235"/>
      <c r="K237" s="235"/>
      <c r="L237" s="240"/>
      <c r="M237" s="241"/>
      <c r="N237" s="242"/>
      <c r="O237" s="242"/>
      <c r="P237" s="242"/>
      <c r="Q237" s="242"/>
      <c r="R237" s="242"/>
      <c r="S237" s="242"/>
      <c r="T237" s="243"/>
      <c r="AT237" s="244" t="s">
        <v>167</v>
      </c>
      <c r="AU237" s="244" t="s">
        <v>85</v>
      </c>
      <c r="AV237" s="11" t="s">
        <v>85</v>
      </c>
      <c r="AW237" s="11" t="s">
        <v>38</v>
      </c>
      <c r="AX237" s="11" t="s">
        <v>75</v>
      </c>
      <c r="AY237" s="244" t="s">
        <v>140</v>
      </c>
    </row>
    <row r="238" s="12" customFormat="1">
      <c r="B238" s="245"/>
      <c r="C238" s="246"/>
      <c r="D238" s="231" t="s">
        <v>167</v>
      </c>
      <c r="E238" s="247" t="s">
        <v>23</v>
      </c>
      <c r="F238" s="248" t="s">
        <v>169</v>
      </c>
      <c r="G238" s="246"/>
      <c r="H238" s="249">
        <v>7.4400000000000004</v>
      </c>
      <c r="I238" s="250"/>
      <c r="J238" s="246"/>
      <c r="K238" s="246"/>
      <c r="L238" s="251"/>
      <c r="M238" s="252"/>
      <c r="N238" s="253"/>
      <c r="O238" s="253"/>
      <c r="P238" s="253"/>
      <c r="Q238" s="253"/>
      <c r="R238" s="253"/>
      <c r="S238" s="253"/>
      <c r="T238" s="254"/>
      <c r="AT238" s="255" t="s">
        <v>167</v>
      </c>
      <c r="AU238" s="255" t="s">
        <v>85</v>
      </c>
      <c r="AV238" s="12" t="s">
        <v>147</v>
      </c>
      <c r="AW238" s="12" t="s">
        <v>38</v>
      </c>
      <c r="AX238" s="12" t="s">
        <v>83</v>
      </c>
      <c r="AY238" s="255" t="s">
        <v>140</v>
      </c>
    </row>
    <row r="239" s="1" customFormat="1" ht="25.5" customHeight="1">
      <c r="B239" s="44"/>
      <c r="C239" s="219" t="s">
        <v>400</v>
      </c>
      <c r="D239" s="219" t="s">
        <v>142</v>
      </c>
      <c r="E239" s="220" t="s">
        <v>790</v>
      </c>
      <c r="F239" s="221" t="s">
        <v>791</v>
      </c>
      <c r="G239" s="222" t="s">
        <v>164</v>
      </c>
      <c r="H239" s="223">
        <v>7.4400000000000004</v>
      </c>
      <c r="I239" s="224"/>
      <c r="J239" s="225">
        <f>ROUND(I239*H239,2)</f>
        <v>0</v>
      </c>
      <c r="K239" s="221" t="s">
        <v>146</v>
      </c>
      <c r="L239" s="70"/>
      <c r="M239" s="226" t="s">
        <v>23</v>
      </c>
      <c r="N239" s="227" t="s">
        <v>46</v>
      </c>
      <c r="O239" s="45"/>
      <c r="P239" s="228">
        <f>O239*H239</f>
        <v>0</v>
      </c>
      <c r="Q239" s="228">
        <v>0.039899999999999998</v>
      </c>
      <c r="R239" s="228">
        <f>Q239*H239</f>
        <v>0.29685600000000001</v>
      </c>
      <c r="S239" s="228">
        <v>0</v>
      </c>
      <c r="T239" s="229">
        <f>S239*H239</f>
        <v>0</v>
      </c>
      <c r="AR239" s="22" t="s">
        <v>147</v>
      </c>
      <c r="AT239" s="22" t="s">
        <v>142</v>
      </c>
      <c r="AU239" s="22" t="s">
        <v>85</v>
      </c>
      <c r="AY239" s="22" t="s">
        <v>140</v>
      </c>
      <c r="BE239" s="230">
        <f>IF(N239="základní",J239,0)</f>
        <v>0</v>
      </c>
      <c r="BF239" s="230">
        <f>IF(N239="snížená",J239,0)</f>
        <v>0</v>
      </c>
      <c r="BG239" s="230">
        <f>IF(N239="zákl. přenesená",J239,0)</f>
        <v>0</v>
      </c>
      <c r="BH239" s="230">
        <f>IF(N239="sníž. přenesená",J239,0)</f>
        <v>0</v>
      </c>
      <c r="BI239" s="230">
        <f>IF(N239="nulová",J239,0)</f>
        <v>0</v>
      </c>
      <c r="BJ239" s="22" t="s">
        <v>83</v>
      </c>
      <c r="BK239" s="230">
        <f>ROUND(I239*H239,2)</f>
        <v>0</v>
      </c>
      <c r="BL239" s="22" t="s">
        <v>147</v>
      </c>
      <c r="BM239" s="22" t="s">
        <v>792</v>
      </c>
    </row>
    <row r="240" s="1" customFormat="1">
      <c r="B240" s="44"/>
      <c r="C240" s="72"/>
      <c r="D240" s="231" t="s">
        <v>149</v>
      </c>
      <c r="E240" s="72"/>
      <c r="F240" s="232" t="s">
        <v>480</v>
      </c>
      <c r="G240" s="72"/>
      <c r="H240" s="72"/>
      <c r="I240" s="189"/>
      <c r="J240" s="72"/>
      <c r="K240" s="72"/>
      <c r="L240" s="70"/>
      <c r="M240" s="233"/>
      <c r="N240" s="45"/>
      <c r="O240" s="45"/>
      <c r="P240" s="45"/>
      <c r="Q240" s="45"/>
      <c r="R240" s="45"/>
      <c r="S240" s="45"/>
      <c r="T240" s="93"/>
      <c r="AT240" s="22" t="s">
        <v>149</v>
      </c>
      <c r="AU240" s="22" t="s">
        <v>85</v>
      </c>
    </row>
    <row r="241" s="11" customFormat="1">
      <c r="B241" s="234"/>
      <c r="C241" s="235"/>
      <c r="D241" s="231" t="s">
        <v>167</v>
      </c>
      <c r="E241" s="236" t="s">
        <v>23</v>
      </c>
      <c r="F241" s="237" t="s">
        <v>793</v>
      </c>
      <c r="G241" s="235"/>
      <c r="H241" s="238">
        <v>7.4400000000000004</v>
      </c>
      <c r="I241" s="239"/>
      <c r="J241" s="235"/>
      <c r="K241" s="235"/>
      <c r="L241" s="240"/>
      <c r="M241" s="241"/>
      <c r="N241" s="242"/>
      <c r="O241" s="242"/>
      <c r="P241" s="242"/>
      <c r="Q241" s="242"/>
      <c r="R241" s="242"/>
      <c r="S241" s="242"/>
      <c r="T241" s="243"/>
      <c r="AT241" s="244" t="s">
        <v>167</v>
      </c>
      <c r="AU241" s="244" t="s">
        <v>85</v>
      </c>
      <c r="AV241" s="11" t="s">
        <v>85</v>
      </c>
      <c r="AW241" s="11" t="s">
        <v>38</v>
      </c>
      <c r="AX241" s="11" t="s">
        <v>75</v>
      </c>
      <c r="AY241" s="244" t="s">
        <v>140</v>
      </c>
    </row>
    <row r="242" s="12" customFormat="1">
      <c r="B242" s="245"/>
      <c r="C242" s="246"/>
      <c r="D242" s="231" t="s">
        <v>167</v>
      </c>
      <c r="E242" s="247" t="s">
        <v>23</v>
      </c>
      <c r="F242" s="248" t="s">
        <v>169</v>
      </c>
      <c r="G242" s="246"/>
      <c r="H242" s="249">
        <v>7.4400000000000004</v>
      </c>
      <c r="I242" s="250"/>
      <c r="J242" s="246"/>
      <c r="K242" s="246"/>
      <c r="L242" s="251"/>
      <c r="M242" s="252"/>
      <c r="N242" s="253"/>
      <c r="O242" s="253"/>
      <c r="P242" s="253"/>
      <c r="Q242" s="253"/>
      <c r="R242" s="253"/>
      <c r="S242" s="253"/>
      <c r="T242" s="254"/>
      <c r="AT242" s="255" t="s">
        <v>167</v>
      </c>
      <c r="AU242" s="255" t="s">
        <v>85</v>
      </c>
      <c r="AV242" s="12" t="s">
        <v>147</v>
      </c>
      <c r="AW242" s="12" t="s">
        <v>38</v>
      </c>
      <c r="AX242" s="12" t="s">
        <v>83</v>
      </c>
      <c r="AY242" s="255" t="s">
        <v>140</v>
      </c>
    </row>
    <row r="243" s="1" customFormat="1" ht="25.5" customHeight="1">
      <c r="B243" s="44"/>
      <c r="C243" s="219" t="s">
        <v>406</v>
      </c>
      <c r="D243" s="219" t="s">
        <v>142</v>
      </c>
      <c r="E243" s="220" t="s">
        <v>486</v>
      </c>
      <c r="F243" s="221" t="s">
        <v>487</v>
      </c>
      <c r="G243" s="222" t="s">
        <v>164</v>
      </c>
      <c r="H243" s="223">
        <v>29.440000000000001</v>
      </c>
      <c r="I243" s="224"/>
      <c r="J243" s="225">
        <f>ROUND(I243*H243,2)</f>
        <v>0</v>
      </c>
      <c r="K243" s="221" t="s">
        <v>146</v>
      </c>
      <c r="L243" s="70"/>
      <c r="M243" s="226" t="s">
        <v>23</v>
      </c>
      <c r="N243" s="227" t="s">
        <v>46</v>
      </c>
      <c r="O243" s="45"/>
      <c r="P243" s="228">
        <f>O243*H243</f>
        <v>0</v>
      </c>
      <c r="Q243" s="228">
        <v>0</v>
      </c>
      <c r="R243" s="228">
        <f>Q243*H243</f>
        <v>0</v>
      </c>
      <c r="S243" s="228">
        <v>0</v>
      </c>
      <c r="T243" s="229">
        <f>S243*H243</f>
        <v>0</v>
      </c>
      <c r="AR243" s="22" t="s">
        <v>147</v>
      </c>
      <c r="AT243" s="22" t="s">
        <v>142</v>
      </c>
      <c r="AU243" s="22" t="s">
        <v>85</v>
      </c>
      <c r="AY243" s="22" t="s">
        <v>140</v>
      </c>
      <c r="BE243" s="230">
        <f>IF(N243="základní",J243,0)</f>
        <v>0</v>
      </c>
      <c r="BF243" s="230">
        <f>IF(N243="snížená",J243,0)</f>
        <v>0</v>
      </c>
      <c r="BG243" s="230">
        <f>IF(N243="zákl. přenesená",J243,0)</f>
        <v>0</v>
      </c>
      <c r="BH243" s="230">
        <f>IF(N243="sníž. přenesená",J243,0)</f>
        <v>0</v>
      </c>
      <c r="BI243" s="230">
        <f>IF(N243="nulová",J243,0)</f>
        <v>0</v>
      </c>
      <c r="BJ243" s="22" t="s">
        <v>83</v>
      </c>
      <c r="BK243" s="230">
        <f>ROUND(I243*H243,2)</f>
        <v>0</v>
      </c>
      <c r="BL243" s="22" t="s">
        <v>147</v>
      </c>
      <c r="BM243" s="22" t="s">
        <v>794</v>
      </c>
    </row>
    <row r="244" s="1" customFormat="1">
      <c r="B244" s="44"/>
      <c r="C244" s="72"/>
      <c r="D244" s="231" t="s">
        <v>149</v>
      </c>
      <c r="E244" s="72"/>
      <c r="F244" s="232" t="s">
        <v>480</v>
      </c>
      <c r="G244" s="72"/>
      <c r="H244" s="72"/>
      <c r="I244" s="189"/>
      <c r="J244" s="72"/>
      <c r="K244" s="72"/>
      <c r="L244" s="70"/>
      <c r="M244" s="233"/>
      <c r="N244" s="45"/>
      <c r="O244" s="45"/>
      <c r="P244" s="45"/>
      <c r="Q244" s="45"/>
      <c r="R244" s="45"/>
      <c r="S244" s="45"/>
      <c r="T244" s="93"/>
      <c r="AT244" s="22" t="s">
        <v>149</v>
      </c>
      <c r="AU244" s="22" t="s">
        <v>85</v>
      </c>
    </row>
    <row r="245" s="11" customFormat="1">
      <c r="B245" s="234"/>
      <c r="C245" s="235"/>
      <c r="D245" s="231" t="s">
        <v>167</v>
      </c>
      <c r="E245" s="236" t="s">
        <v>23</v>
      </c>
      <c r="F245" s="237" t="s">
        <v>795</v>
      </c>
      <c r="G245" s="235"/>
      <c r="H245" s="238">
        <v>29.440000000000001</v>
      </c>
      <c r="I245" s="239"/>
      <c r="J245" s="235"/>
      <c r="K245" s="235"/>
      <c r="L245" s="240"/>
      <c r="M245" s="241"/>
      <c r="N245" s="242"/>
      <c r="O245" s="242"/>
      <c r="P245" s="242"/>
      <c r="Q245" s="242"/>
      <c r="R245" s="242"/>
      <c r="S245" s="242"/>
      <c r="T245" s="243"/>
      <c r="AT245" s="244" t="s">
        <v>167</v>
      </c>
      <c r="AU245" s="244" t="s">
        <v>85</v>
      </c>
      <c r="AV245" s="11" t="s">
        <v>85</v>
      </c>
      <c r="AW245" s="11" t="s">
        <v>38</v>
      </c>
      <c r="AX245" s="11" t="s">
        <v>75</v>
      </c>
      <c r="AY245" s="244" t="s">
        <v>140</v>
      </c>
    </row>
    <row r="246" s="12" customFormat="1">
      <c r="B246" s="245"/>
      <c r="C246" s="246"/>
      <c r="D246" s="231" t="s">
        <v>167</v>
      </c>
      <c r="E246" s="247" t="s">
        <v>23</v>
      </c>
      <c r="F246" s="248" t="s">
        <v>169</v>
      </c>
      <c r="G246" s="246"/>
      <c r="H246" s="249">
        <v>29.440000000000001</v>
      </c>
      <c r="I246" s="250"/>
      <c r="J246" s="246"/>
      <c r="K246" s="246"/>
      <c r="L246" s="251"/>
      <c r="M246" s="252"/>
      <c r="N246" s="253"/>
      <c r="O246" s="253"/>
      <c r="P246" s="253"/>
      <c r="Q246" s="253"/>
      <c r="R246" s="253"/>
      <c r="S246" s="253"/>
      <c r="T246" s="254"/>
      <c r="AT246" s="255" t="s">
        <v>167</v>
      </c>
      <c r="AU246" s="255" t="s">
        <v>85</v>
      </c>
      <c r="AV246" s="12" t="s">
        <v>147</v>
      </c>
      <c r="AW246" s="12" t="s">
        <v>38</v>
      </c>
      <c r="AX246" s="12" t="s">
        <v>83</v>
      </c>
      <c r="AY246" s="255" t="s">
        <v>140</v>
      </c>
    </row>
    <row r="247" s="1" customFormat="1" ht="25.5" customHeight="1">
      <c r="B247" s="44"/>
      <c r="C247" s="219" t="s">
        <v>411</v>
      </c>
      <c r="D247" s="219" t="s">
        <v>142</v>
      </c>
      <c r="E247" s="220" t="s">
        <v>491</v>
      </c>
      <c r="F247" s="221" t="s">
        <v>492</v>
      </c>
      <c r="G247" s="222" t="s">
        <v>164</v>
      </c>
      <c r="H247" s="223">
        <v>29.440000000000001</v>
      </c>
      <c r="I247" s="224"/>
      <c r="J247" s="225">
        <f>ROUND(I247*H247,2)</f>
        <v>0</v>
      </c>
      <c r="K247" s="221" t="s">
        <v>146</v>
      </c>
      <c r="L247" s="70"/>
      <c r="M247" s="226" t="s">
        <v>23</v>
      </c>
      <c r="N247" s="227" t="s">
        <v>46</v>
      </c>
      <c r="O247" s="45"/>
      <c r="P247" s="228">
        <f>O247*H247</f>
        <v>0</v>
      </c>
      <c r="Q247" s="228">
        <v>0</v>
      </c>
      <c r="R247" s="228">
        <f>Q247*H247</f>
        <v>0</v>
      </c>
      <c r="S247" s="228">
        <v>0</v>
      </c>
      <c r="T247" s="229">
        <f>S247*H247</f>
        <v>0</v>
      </c>
      <c r="AR247" s="22" t="s">
        <v>147</v>
      </c>
      <c r="AT247" s="22" t="s">
        <v>142</v>
      </c>
      <c r="AU247" s="22" t="s">
        <v>85</v>
      </c>
      <c r="AY247" s="22" t="s">
        <v>140</v>
      </c>
      <c r="BE247" s="230">
        <f>IF(N247="základní",J247,0)</f>
        <v>0</v>
      </c>
      <c r="BF247" s="230">
        <f>IF(N247="snížená",J247,0)</f>
        <v>0</v>
      </c>
      <c r="BG247" s="230">
        <f>IF(N247="zákl. přenesená",J247,0)</f>
        <v>0</v>
      </c>
      <c r="BH247" s="230">
        <f>IF(N247="sníž. přenesená",J247,0)</f>
        <v>0</v>
      </c>
      <c r="BI247" s="230">
        <f>IF(N247="nulová",J247,0)</f>
        <v>0</v>
      </c>
      <c r="BJ247" s="22" t="s">
        <v>83</v>
      </c>
      <c r="BK247" s="230">
        <f>ROUND(I247*H247,2)</f>
        <v>0</v>
      </c>
      <c r="BL247" s="22" t="s">
        <v>147</v>
      </c>
      <c r="BM247" s="22" t="s">
        <v>796</v>
      </c>
    </row>
    <row r="248" s="1" customFormat="1">
      <c r="B248" s="44"/>
      <c r="C248" s="72"/>
      <c r="D248" s="231" t="s">
        <v>149</v>
      </c>
      <c r="E248" s="72"/>
      <c r="F248" s="232" t="s">
        <v>480</v>
      </c>
      <c r="G248" s="72"/>
      <c r="H248" s="72"/>
      <c r="I248" s="189"/>
      <c r="J248" s="72"/>
      <c r="K248" s="72"/>
      <c r="L248" s="70"/>
      <c r="M248" s="233"/>
      <c r="N248" s="45"/>
      <c r="O248" s="45"/>
      <c r="P248" s="45"/>
      <c r="Q248" s="45"/>
      <c r="R248" s="45"/>
      <c r="S248" s="45"/>
      <c r="T248" s="93"/>
      <c r="AT248" s="22" t="s">
        <v>149</v>
      </c>
      <c r="AU248" s="22" t="s">
        <v>85</v>
      </c>
    </row>
    <row r="249" s="1" customFormat="1" ht="25.5" customHeight="1">
      <c r="B249" s="44"/>
      <c r="C249" s="219" t="s">
        <v>415</v>
      </c>
      <c r="D249" s="219" t="s">
        <v>142</v>
      </c>
      <c r="E249" s="220" t="s">
        <v>495</v>
      </c>
      <c r="F249" s="221" t="s">
        <v>496</v>
      </c>
      <c r="G249" s="222" t="s">
        <v>164</v>
      </c>
      <c r="H249" s="223">
        <v>58.880000000000003</v>
      </c>
      <c r="I249" s="224"/>
      <c r="J249" s="225">
        <f>ROUND(I249*H249,2)</f>
        <v>0</v>
      </c>
      <c r="K249" s="221" t="s">
        <v>146</v>
      </c>
      <c r="L249" s="70"/>
      <c r="M249" s="226" t="s">
        <v>23</v>
      </c>
      <c r="N249" s="227" t="s">
        <v>46</v>
      </c>
      <c r="O249" s="45"/>
      <c r="P249" s="228">
        <f>O249*H249</f>
        <v>0</v>
      </c>
      <c r="Q249" s="228">
        <v>0.00098999999999999999</v>
      </c>
      <c r="R249" s="228">
        <f>Q249*H249</f>
        <v>0.058291200000000001</v>
      </c>
      <c r="S249" s="228">
        <v>0</v>
      </c>
      <c r="T249" s="229">
        <f>S249*H249</f>
        <v>0</v>
      </c>
      <c r="AR249" s="22" t="s">
        <v>147</v>
      </c>
      <c r="AT249" s="22" t="s">
        <v>142</v>
      </c>
      <c r="AU249" s="22" t="s">
        <v>85</v>
      </c>
      <c r="AY249" s="22" t="s">
        <v>140</v>
      </c>
      <c r="BE249" s="230">
        <f>IF(N249="základní",J249,0)</f>
        <v>0</v>
      </c>
      <c r="BF249" s="230">
        <f>IF(N249="snížená",J249,0)</f>
        <v>0</v>
      </c>
      <c r="BG249" s="230">
        <f>IF(N249="zákl. přenesená",J249,0)</f>
        <v>0</v>
      </c>
      <c r="BH249" s="230">
        <f>IF(N249="sníž. přenesená",J249,0)</f>
        <v>0</v>
      </c>
      <c r="BI249" s="230">
        <f>IF(N249="nulová",J249,0)</f>
        <v>0</v>
      </c>
      <c r="BJ249" s="22" t="s">
        <v>83</v>
      </c>
      <c r="BK249" s="230">
        <f>ROUND(I249*H249,2)</f>
        <v>0</v>
      </c>
      <c r="BL249" s="22" t="s">
        <v>147</v>
      </c>
      <c r="BM249" s="22" t="s">
        <v>797</v>
      </c>
    </row>
    <row r="250" s="1" customFormat="1">
      <c r="B250" s="44"/>
      <c r="C250" s="72"/>
      <c r="D250" s="231" t="s">
        <v>149</v>
      </c>
      <c r="E250" s="72"/>
      <c r="F250" s="232" t="s">
        <v>498</v>
      </c>
      <c r="G250" s="72"/>
      <c r="H250" s="72"/>
      <c r="I250" s="189"/>
      <c r="J250" s="72"/>
      <c r="K250" s="72"/>
      <c r="L250" s="70"/>
      <c r="M250" s="233"/>
      <c r="N250" s="45"/>
      <c r="O250" s="45"/>
      <c r="P250" s="45"/>
      <c r="Q250" s="45"/>
      <c r="R250" s="45"/>
      <c r="S250" s="45"/>
      <c r="T250" s="93"/>
      <c r="AT250" s="22" t="s">
        <v>149</v>
      </c>
      <c r="AU250" s="22" t="s">
        <v>85</v>
      </c>
    </row>
    <row r="251" s="11" customFormat="1">
      <c r="B251" s="234"/>
      <c r="C251" s="235"/>
      <c r="D251" s="231" t="s">
        <v>167</v>
      </c>
      <c r="E251" s="236" t="s">
        <v>23</v>
      </c>
      <c r="F251" s="237" t="s">
        <v>798</v>
      </c>
      <c r="G251" s="235"/>
      <c r="H251" s="238">
        <v>29.440000000000001</v>
      </c>
      <c r="I251" s="239"/>
      <c r="J251" s="235"/>
      <c r="K251" s="235"/>
      <c r="L251" s="240"/>
      <c r="M251" s="241"/>
      <c r="N251" s="242"/>
      <c r="O251" s="242"/>
      <c r="P251" s="242"/>
      <c r="Q251" s="242"/>
      <c r="R251" s="242"/>
      <c r="S251" s="242"/>
      <c r="T251" s="243"/>
      <c r="AT251" s="244" t="s">
        <v>167</v>
      </c>
      <c r="AU251" s="244" t="s">
        <v>85</v>
      </c>
      <c r="AV251" s="11" t="s">
        <v>85</v>
      </c>
      <c r="AW251" s="11" t="s">
        <v>38</v>
      </c>
      <c r="AX251" s="11" t="s">
        <v>75</v>
      </c>
      <c r="AY251" s="244" t="s">
        <v>140</v>
      </c>
    </row>
    <row r="252" s="12" customFormat="1">
      <c r="B252" s="245"/>
      <c r="C252" s="246"/>
      <c r="D252" s="231" t="s">
        <v>167</v>
      </c>
      <c r="E252" s="247" t="s">
        <v>23</v>
      </c>
      <c r="F252" s="248" t="s">
        <v>169</v>
      </c>
      <c r="G252" s="246"/>
      <c r="H252" s="249">
        <v>29.440000000000001</v>
      </c>
      <c r="I252" s="250"/>
      <c r="J252" s="246"/>
      <c r="K252" s="246"/>
      <c r="L252" s="251"/>
      <c r="M252" s="252"/>
      <c r="N252" s="253"/>
      <c r="O252" s="253"/>
      <c r="P252" s="253"/>
      <c r="Q252" s="253"/>
      <c r="R252" s="253"/>
      <c r="S252" s="253"/>
      <c r="T252" s="254"/>
      <c r="AT252" s="255" t="s">
        <v>167</v>
      </c>
      <c r="AU252" s="255" t="s">
        <v>85</v>
      </c>
      <c r="AV252" s="12" t="s">
        <v>147</v>
      </c>
      <c r="AW252" s="12" t="s">
        <v>38</v>
      </c>
      <c r="AX252" s="12" t="s">
        <v>83</v>
      </c>
      <c r="AY252" s="255" t="s">
        <v>140</v>
      </c>
    </row>
    <row r="253" s="11" customFormat="1">
      <c r="B253" s="234"/>
      <c r="C253" s="235"/>
      <c r="D253" s="231" t="s">
        <v>167</v>
      </c>
      <c r="E253" s="235"/>
      <c r="F253" s="237" t="s">
        <v>799</v>
      </c>
      <c r="G253" s="235"/>
      <c r="H253" s="238">
        <v>58.880000000000003</v>
      </c>
      <c r="I253" s="239"/>
      <c r="J253" s="235"/>
      <c r="K253" s="235"/>
      <c r="L253" s="240"/>
      <c r="M253" s="241"/>
      <c r="N253" s="242"/>
      <c r="O253" s="242"/>
      <c r="P253" s="242"/>
      <c r="Q253" s="242"/>
      <c r="R253" s="242"/>
      <c r="S253" s="242"/>
      <c r="T253" s="243"/>
      <c r="AT253" s="244" t="s">
        <v>167</v>
      </c>
      <c r="AU253" s="244" t="s">
        <v>85</v>
      </c>
      <c r="AV253" s="11" t="s">
        <v>85</v>
      </c>
      <c r="AW253" s="11" t="s">
        <v>6</v>
      </c>
      <c r="AX253" s="11" t="s">
        <v>83</v>
      </c>
      <c r="AY253" s="244" t="s">
        <v>140</v>
      </c>
    </row>
    <row r="254" s="1" customFormat="1" ht="25.5" customHeight="1">
      <c r="B254" s="44"/>
      <c r="C254" s="219" t="s">
        <v>420</v>
      </c>
      <c r="D254" s="219" t="s">
        <v>142</v>
      </c>
      <c r="E254" s="220" t="s">
        <v>501</v>
      </c>
      <c r="F254" s="221" t="s">
        <v>502</v>
      </c>
      <c r="G254" s="222" t="s">
        <v>164</v>
      </c>
      <c r="H254" s="223">
        <v>58.880000000000003</v>
      </c>
      <c r="I254" s="224"/>
      <c r="J254" s="225">
        <f>ROUND(I254*H254,2)</f>
        <v>0</v>
      </c>
      <c r="K254" s="221" t="s">
        <v>146</v>
      </c>
      <c r="L254" s="70"/>
      <c r="M254" s="226" t="s">
        <v>23</v>
      </c>
      <c r="N254" s="227" t="s">
        <v>46</v>
      </c>
      <c r="O254" s="45"/>
      <c r="P254" s="228">
        <f>O254*H254</f>
        <v>0</v>
      </c>
      <c r="Q254" s="228">
        <v>0</v>
      </c>
      <c r="R254" s="228">
        <f>Q254*H254</f>
        <v>0</v>
      </c>
      <c r="S254" s="228">
        <v>0</v>
      </c>
      <c r="T254" s="229">
        <f>S254*H254</f>
        <v>0</v>
      </c>
      <c r="AR254" s="22" t="s">
        <v>147</v>
      </c>
      <c r="AT254" s="22" t="s">
        <v>142</v>
      </c>
      <c r="AU254" s="22" t="s">
        <v>85</v>
      </c>
      <c r="AY254" s="22" t="s">
        <v>140</v>
      </c>
      <c r="BE254" s="230">
        <f>IF(N254="základní",J254,0)</f>
        <v>0</v>
      </c>
      <c r="BF254" s="230">
        <f>IF(N254="snížená",J254,0)</f>
        <v>0</v>
      </c>
      <c r="BG254" s="230">
        <f>IF(N254="zákl. přenesená",J254,0)</f>
        <v>0</v>
      </c>
      <c r="BH254" s="230">
        <f>IF(N254="sníž. přenesená",J254,0)</f>
        <v>0</v>
      </c>
      <c r="BI254" s="230">
        <f>IF(N254="nulová",J254,0)</f>
        <v>0</v>
      </c>
      <c r="BJ254" s="22" t="s">
        <v>83</v>
      </c>
      <c r="BK254" s="230">
        <f>ROUND(I254*H254,2)</f>
        <v>0</v>
      </c>
      <c r="BL254" s="22" t="s">
        <v>147</v>
      </c>
      <c r="BM254" s="22" t="s">
        <v>800</v>
      </c>
    </row>
    <row r="255" s="1" customFormat="1">
      <c r="B255" s="44"/>
      <c r="C255" s="72"/>
      <c r="D255" s="231" t="s">
        <v>149</v>
      </c>
      <c r="E255" s="72"/>
      <c r="F255" s="232" t="s">
        <v>498</v>
      </c>
      <c r="G255" s="72"/>
      <c r="H255" s="72"/>
      <c r="I255" s="189"/>
      <c r="J255" s="72"/>
      <c r="K255" s="72"/>
      <c r="L255" s="70"/>
      <c r="M255" s="233"/>
      <c r="N255" s="45"/>
      <c r="O255" s="45"/>
      <c r="P255" s="45"/>
      <c r="Q255" s="45"/>
      <c r="R255" s="45"/>
      <c r="S255" s="45"/>
      <c r="T255" s="93"/>
      <c r="AT255" s="22" t="s">
        <v>149</v>
      </c>
      <c r="AU255" s="22" t="s">
        <v>85</v>
      </c>
    </row>
    <row r="256" s="1" customFormat="1" ht="25.5" customHeight="1">
      <c r="B256" s="44"/>
      <c r="C256" s="219" t="s">
        <v>425</v>
      </c>
      <c r="D256" s="219" t="s">
        <v>142</v>
      </c>
      <c r="E256" s="220" t="s">
        <v>505</v>
      </c>
      <c r="F256" s="221" t="s">
        <v>506</v>
      </c>
      <c r="G256" s="222" t="s">
        <v>164</v>
      </c>
      <c r="H256" s="223">
        <v>58.880000000000003</v>
      </c>
      <c r="I256" s="224"/>
      <c r="J256" s="225">
        <f>ROUND(I256*H256,2)</f>
        <v>0</v>
      </c>
      <c r="K256" s="221" t="s">
        <v>146</v>
      </c>
      <c r="L256" s="70"/>
      <c r="M256" s="226" t="s">
        <v>23</v>
      </c>
      <c r="N256" s="227" t="s">
        <v>46</v>
      </c>
      <c r="O256" s="45"/>
      <c r="P256" s="228">
        <f>O256*H256</f>
        <v>0</v>
      </c>
      <c r="Q256" s="228">
        <v>0</v>
      </c>
      <c r="R256" s="228">
        <f>Q256*H256</f>
        <v>0</v>
      </c>
      <c r="S256" s="228">
        <v>0</v>
      </c>
      <c r="T256" s="229">
        <f>S256*H256</f>
        <v>0</v>
      </c>
      <c r="AR256" s="22" t="s">
        <v>147</v>
      </c>
      <c r="AT256" s="22" t="s">
        <v>142</v>
      </c>
      <c r="AU256" s="22" t="s">
        <v>85</v>
      </c>
      <c r="AY256" s="22" t="s">
        <v>140</v>
      </c>
      <c r="BE256" s="230">
        <f>IF(N256="základní",J256,0)</f>
        <v>0</v>
      </c>
      <c r="BF256" s="230">
        <f>IF(N256="snížená",J256,0)</f>
        <v>0</v>
      </c>
      <c r="BG256" s="230">
        <f>IF(N256="zákl. přenesená",J256,0)</f>
        <v>0</v>
      </c>
      <c r="BH256" s="230">
        <f>IF(N256="sníž. přenesená",J256,0)</f>
        <v>0</v>
      </c>
      <c r="BI256" s="230">
        <f>IF(N256="nulová",J256,0)</f>
        <v>0</v>
      </c>
      <c r="BJ256" s="22" t="s">
        <v>83</v>
      </c>
      <c r="BK256" s="230">
        <f>ROUND(I256*H256,2)</f>
        <v>0</v>
      </c>
      <c r="BL256" s="22" t="s">
        <v>147</v>
      </c>
      <c r="BM256" s="22" t="s">
        <v>801</v>
      </c>
    </row>
    <row r="257" s="1" customFormat="1">
      <c r="B257" s="44"/>
      <c r="C257" s="72"/>
      <c r="D257" s="231" t="s">
        <v>149</v>
      </c>
      <c r="E257" s="72"/>
      <c r="F257" s="232" t="s">
        <v>498</v>
      </c>
      <c r="G257" s="72"/>
      <c r="H257" s="72"/>
      <c r="I257" s="189"/>
      <c r="J257" s="72"/>
      <c r="K257" s="72"/>
      <c r="L257" s="70"/>
      <c r="M257" s="233"/>
      <c r="N257" s="45"/>
      <c r="O257" s="45"/>
      <c r="P257" s="45"/>
      <c r="Q257" s="45"/>
      <c r="R257" s="45"/>
      <c r="S257" s="45"/>
      <c r="T257" s="93"/>
      <c r="AT257" s="22" t="s">
        <v>149</v>
      </c>
      <c r="AU257" s="22" t="s">
        <v>85</v>
      </c>
    </row>
    <row r="258" s="10" customFormat="1" ht="29.88" customHeight="1">
      <c r="B258" s="203"/>
      <c r="C258" s="204"/>
      <c r="D258" s="205" t="s">
        <v>74</v>
      </c>
      <c r="E258" s="217" t="s">
        <v>521</v>
      </c>
      <c r="F258" s="217" t="s">
        <v>522</v>
      </c>
      <c r="G258" s="204"/>
      <c r="H258" s="204"/>
      <c r="I258" s="207"/>
      <c r="J258" s="218">
        <f>BK258</f>
        <v>0</v>
      </c>
      <c r="K258" s="204"/>
      <c r="L258" s="209"/>
      <c r="M258" s="210"/>
      <c r="N258" s="211"/>
      <c r="O258" s="211"/>
      <c r="P258" s="212">
        <f>SUM(P259:P266)</f>
        <v>0</v>
      </c>
      <c r="Q258" s="211"/>
      <c r="R258" s="212">
        <f>SUM(R259:R266)</f>
        <v>0</v>
      </c>
      <c r="S258" s="211"/>
      <c r="T258" s="213">
        <f>SUM(T259:T266)</f>
        <v>0</v>
      </c>
      <c r="AR258" s="214" t="s">
        <v>83</v>
      </c>
      <c r="AT258" s="215" t="s">
        <v>74</v>
      </c>
      <c r="AU258" s="215" t="s">
        <v>83</v>
      </c>
      <c r="AY258" s="214" t="s">
        <v>140</v>
      </c>
      <c r="BK258" s="216">
        <f>SUM(BK259:BK266)</f>
        <v>0</v>
      </c>
    </row>
    <row r="259" s="1" customFormat="1" ht="25.5" customHeight="1">
      <c r="B259" s="44"/>
      <c r="C259" s="219" t="s">
        <v>429</v>
      </c>
      <c r="D259" s="219" t="s">
        <v>142</v>
      </c>
      <c r="E259" s="220" t="s">
        <v>524</v>
      </c>
      <c r="F259" s="221" t="s">
        <v>525</v>
      </c>
      <c r="G259" s="222" t="s">
        <v>216</v>
      </c>
      <c r="H259" s="223">
        <v>12.642</v>
      </c>
      <c r="I259" s="224"/>
      <c r="J259" s="225">
        <f>ROUND(I259*H259,2)</f>
        <v>0</v>
      </c>
      <c r="K259" s="221" t="s">
        <v>146</v>
      </c>
      <c r="L259" s="70"/>
      <c r="M259" s="226" t="s">
        <v>23</v>
      </c>
      <c r="N259" s="227" t="s">
        <v>46</v>
      </c>
      <c r="O259" s="45"/>
      <c r="P259" s="228">
        <f>O259*H259</f>
        <v>0</v>
      </c>
      <c r="Q259" s="228">
        <v>0</v>
      </c>
      <c r="R259" s="228">
        <f>Q259*H259</f>
        <v>0</v>
      </c>
      <c r="S259" s="228">
        <v>0</v>
      </c>
      <c r="T259" s="229">
        <f>S259*H259</f>
        <v>0</v>
      </c>
      <c r="AR259" s="22" t="s">
        <v>147</v>
      </c>
      <c r="AT259" s="22" t="s">
        <v>142</v>
      </c>
      <c r="AU259" s="22" t="s">
        <v>85</v>
      </c>
      <c r="AY259" s="22" t="s">
        <v>140</v>
      </c>
      <c r="BE259" s="230">
        <f>IF(N259="základní",J259,0)</f>
        <v>0</v>
      </c>
      <c r="BF259" s="230">
        <f>IF(N259="snížená",J259,0)</f>
        <v>0</v>
      </c>
      <c r="BG259" s="230">
        <f>IF(N259="zákl. přenesená",J259,0)</f>
        <v>0</v>
      </c>
      <c r="BH259" s="230">
        <f>IF(N259="sníž. přenesená",J259,0)</f>
        <v>0</v>
      </c>
      <c r="BI259" s="230">
        <f>IF(N259="nulová",J259,0)</f>
        <v>0</v>
      </c>
      <c r="BJ259" s="22" t="s">
        <v>83</v>
      </c>
      <c r="BK259" s="230">
        <f>ROUND(I259*H259,2)</f>
        <v>0</v>
      </c>
      <c r="BL259" s="22" t="s">
        <v>147</v>
      </c>
      <c r="BM259" s="22" t="s">
        <v>802</v>
      </c>
    </row>
    <row r="260" s="1" customFormat="1">
      <c r="B260" s="44"/>
      <c r="C260" s="72"/>
      <c r="D260" s="231" t="s">
        <v>149</v>
      </c>
      <c r="E260" s="72"/>
      <c r="F260" s="232" t="s">
        <v>527</v>
      </c>
      <c r="G260" s="72"/>
      <c r="H260" s="72"/>
      <c r="I260" s="189"/>
      <c r="J260" s="72"/>
      <c r="K260" s="72"/>
      <c r="L260" s="70"/>
      <c r="M260" s="233"/>
      <c r="N260" s="45"/>
      <c r="O260" s="45"/>
      <c r="P260" s="45"/>
      <c r="Q260" s="45"/>
      <c r="R260" s="45"/>
      <c r="S260" s="45"/>
      <c r="T260" s="93"/>
      <c r="AT260" s="22" t="s">
        <v>149</v>
      </c>
      <c r="AU260" s="22" t="s">
        <v>85</v>
      </c>
    </row>
    <row r="261" s="1" customFormat="1" ht="25.5" customHeight="1">
      <c r="B261" s="44"/>
      <c r="C261" s="219" t="s">
        <v>433</v>
      </c>
      <c r="D261" s="219" t="s">
        <v>142</v>
      </c>
      <c r="E261" s="220" t="s">
        <v>529</v>
      </c>
      <c r="F261" s="221" t="s">
        <v>530</v>
      </c>
      <c r="G261" s="222" t="s">
        <v>216</v>
      </c>
      <c r="H261" s="223">
        <v>12.642</v>
      </c>
      <c r="I261" s="224"/>
      <c r="J261" s="225">
        <f>ROUND(I261*H261,2)</f>
        <v>0</v>
      </c>
      <c r="K261" s="221" t="s">
        <v>146</v>
      </c>
      <c r="L261" s="70"/>
      <c r="M261" s="226" t="s">
        <v>23</v>
      </c>
      <c r="N261" s="227" t="s">
        <v>46</v>
      </c>
      <c r="O261" s="45"/>
      <c r="P261" s="228">
        <f>O261*H261</f>
        <v>0</v>
      </c>
      <c r="Q261" s="228">
        <v>0</v>
      </c>
      <c r="R261" s="228">
        <f>Q261*H261</f>
        <v>0</v>
      </c>
      <c r="S261" s="228">
        <v>0</v>
      </c>
      <c r="T261" s="229">
        <f>S261*H261</f>
        <v>0</v>
      </c>
      <c r="AR261" s="22" t="s">
        <v>147</v>
      </c>
      <c r="AT261" s="22" t="s">
        <v>142</v>
      </c>
      <c r="AU261" s="22" t="s">
        <v>85</v>
      </c>
      <c r="AY261" s="22" t="s">
        <v>140</v>
      </c>
      <c r="BE261" s="230">
        <f>IF(N261="základní",J261,0)</f>
        <v>0</v>
      </c>
      <c r="BF261" s="230">
        <f>IF(N261="snížená",J261,0)</f>
        <v>0</v>
      </c>
      <c r="BG261" s="230">
        <f>IF(N261="zákl. přenesená",J261,0)</f>
        <v>0</v>
      </c>
      <c r="BH261" s="230">
        <f>IF(N261="sníž. přenesená",J261,0)</f>
        <v>0</v>
      </c>
      <c r="BI261" s="230">
        <f>IF(N261="nulová",J261,0)</f>
        <v>0</v>
      </c>
      <c r="BJ261" s="22" t="s">
        <v>83</v>
      </c>
      <c r="BK261" s="230">
        <f>ROUND(I261*H261,2)</f>
        <v>0</v>
      </c>
      <c r="BL261" s="22" t="s">
        <v>147</v>
      </c>
      <c r="BM261" s="22" t="s">
        <v>803</v>
      </c>
    </row>
    <row r="262" s="1" customFormat="1">
      <c r="B262" s="44"/>
      <c r="C262" s="72"/>
      <c r="D262" s="231" t="s">
        <v>149</v>
      </c>
      <c r="E262" s="72"/>
      <c r="F262" s="232" t="s">
        <v>532</v>
      </c>
      <c r="G262" s="72"/>
      <c r="H262" s="72"/>
      <c r="I262" s="189"/>
      <c r="J262" s="72"/>
      <c r="K262" s="72"/>
      <c r="L262" s="70"/>
      <c r="M262" s="233"/>
      <c r="N262" s="45"/>
      <c r="O262" s="45"/>
      <c r="P262" s="45"/>
      <c r="Q262" s="45"/>
      <c r="R262" s="45"/>
      <c r="S262" s="45"/>
      <c r="T262" s="93"/>
      <c r="AT262" s="22" t="s">
        <v>149</v>
      </c>
      <c r="AU262" s="22" t="s">
        <v>85</v>
      </c>
    </row>
    <row r="263" s="1" customFormat="1" ht="25.5" customHeight="1">
      <c r="B263" s="44"/>
      <c r="C263" s="219" t="s">
        <v>437</v>
      </c>
      <c r="D263" s="219" t="s">
        <v>142</v>
      </c>
      <c r="E263" s="220" t="s">
        <v>534</v>
      </c>
      <c r="F263" s="221" t="s">
        <v>535</v>
      </c>
      <c r="G263" s="222" t="s">
        <v>216</v>
      </c>
      <c r="H263" s="223">
        <v>12.642</v>
      </c>
      <c r="I263" s="224"/>
      <c r="J263" s="225">
        <f>ROUND(I263*H263,2)</f>
        <v>0</v>
      </c>
      <c r="K263" s="221" t="s">
        <v>146</v>
      </c>
      <c r="L263" s="70"/>
      <c r="M263" s="226" t="s">
        <v>23</v>
      </c>
      <c r="N263" s="227" t="s">
        <v>46</v>
      </c>
      <c r="O263" s="45"/>
      <c r="P263" s="228">
        <f>O263*H263</f>
        <v>0</v>
      </c>
      <c r="Q263" s="228">
        <v>0</v>
      </c>
      <c r="R263" s="228">
        <f>Q263*H263</f>
        <v>0</v>
      </c>
      <c r="S263" s="228">
        <v>0</v>
      </c>
      <c r="T263" s="229">
        <f>S263*H263</f>
        <v>0</v>
      </c>
      <c r="AR263" s="22" t="s">
        <v>147</v>
      </c>
      <c r="AT263" s="22" t="s">
        <v>142</v>
      </c>
      <c r="AU263" s="22" t="s">
        <v>85</v>
      </c>
      <c r="AY263" s="22" t="s">
        <v>140</v>
      </c>
      <c r="BE263" s="230">
        <f>IF(N263="základní",J263,0)</f>
        <v>0</v>
      </c>
      <c r="BF263" s="230">
        <f>IF(N263="snížená",J263,0)</f>
        <v>0</v>
      </c>
      <c r="BG263" s="230">
        <f>IF(N263="zákl. přenesená",J263,0)</f>
        <v>0</v>
      </c>
      <c r="BH263" s="230">
        <f>IF(N263="sníž. přenesená",J263,0)</f>
        <v>0</v>
      </c>
      <c r="BI263" s="230">
        <f>IF(N263="nulová",J263,0)</f>
        <v>0</v>
      </c>
      <c r="BJ263" s="22" t="s">
        <v>83</v>
      </c>
      <c r="BK263" s="230">
        <f>ROUND(I263*H263,2)</f>
        <v>0</v>
      </c>
      <c r="BL263" s="22" t="s">
        <v>147</v>
      </c>
      <c r="BM263" s="22" t="s">
        <v>804</v>
      </c>
    </row>
    <row r="264" s="1" customFormat="1">
      <c r="B264" s="44"/>
      <c r="C264" s="72"/>
      <c r="D264" s="231" t="s">
        <v>149</v>
      </c>
      <c r="E264" s="72"/>
      <c r="F264" s="232" t="s">
        <v>532</v>
      </c>
      <c r="G264" s="72"/>
      <c r="H264" s="72"/>
      <c r="I264" s="189"/>
      <c r="J264" s="72"/>
      <c r="K264" s="72"/>
      <c r="L264" s="70"/>
      <c r="M264" s="233"/>
      <c r="N264" s="45"/>
      <c r="O264" s="45"/>
      <c r="P264" s="45"/>
      <c r="Q264" s="45"/>
      <c r="R264" s="45"/>
      <c r="S264" s="45"/>
      <c r="T264" s="93"/>
      <c r="AT264" s="22" t="s">
        <v>149</v>
      </c>
      <c r="AU264" s="22" t="s">
        <v>85</v>
      </c>
    </row>
    <row r="265" s="1" customFormat="1" ht="16.5" customHeight="1">
      <c r="B265" s="44"/>
      <c r="C265" s="219" t="s">
        <v>441</v>
      </c>
      <c r="D265" s="219" t="s">
        <v>142</v>
      </c>
      <c r="E265" s="220" t="s">
        <v>538</v>
      </c>
      <c r="F265" s="221" t="s">
        <v>539</v>
      </c>
      <c r="G265" s="222" t="s">
        <v>216</v>
      </c>
      <c r="H265" s="223">
        <v>12.642</v>
      </c>
      <c r="I265" s="224"/>
      <c r="J265" s="225">
        <f>ROUND(I265*H265,2)</f>
        <v>0</v>
      </c>
      <c r="K265" s="221" t="s">
        <v>146</v>
      </c>
      <c r="L265" s="70"/>
      <c r="M265" s="226" t="s">
        <v>23</v>
      </c>
      <c r="N265" s="227" t="s">
        <v>46</v>
      </c>
      <c r="O265" s="45"/>
      <c r="P265" s="228">
        <f>O265*H265</f>
        <v>0</v>
      </c>
      <c r="Q265" s="228">
        <v>0</v>
      </c>
      <c r="R265" s="228">
        <f>Q265*H265</f>
        <v>0</v>
      </c>
      <c r="S265" s="228">
        <v>0</v>
      </c>
      <c r="T265" s="229">
        <f>S265*H265</f>
        <v>0</v>
      </c>
      <c r="AR265" s="22" t="s">
        <v>147</v>
      </c>
      <c r="AT265" s="22" t="s">
        <v>142</v>
      </c>
      <c r="AU265" s="22" t="s">
        <v>85</v>
      </c>
      <c r="AY265" s="22" t="s">
        <v>140</v>
      </c>
      <c r="BE265" s="230">
        <f>IF(N265="základní",J265,0)</f>
        <v>0</v>
      </c>
      <c r="BF265" s="230">
        <f>IF(N265="snížená",J265,0)</f>
        <v>0</v>
      </c>
      <c r="BG265" s="230">
        <f>IF(N265="zákl. přenesená",J265,0)</f>
        <v>0</v>
      </c>
      <c r="BH265" s="230">
        <f>IF(N265="sníž. přenesená",J265,0)</f>
        <v>0</v>
      </c>
      <c r="BI265" s="230">
        <f>IF(N265="nulová",J265,0)</f>
        <v>0</v>
      </c>
      <c r="BJ265" s="22" t="s">
        <v>83</v>
      </c>
      <c r="BK265" s="230">
        <f>ROUND(I265*H265,2)</f>
        <v>0</v>
      </c>
      <c r="BL265" s="22" t="s">
        <v>147</v>
      </c>
      <c r="BM265" s="22" t="s">
        <v>805</v>
      </c>
    </row>
    <row r="266" s="1" customFormat="1">
      <c r="B266" s="44"/>
      <c r="C266" s="72"/>
      <c r="D266" s="231" t="s">
        <v>149</v>
      </c>
      <c r="E266" s="72"/>
      <c r="F266" s="232" t="s">
        <v>541</v>
      </c>
      <c r="G266" s="72"/>
      <c r="H266" s="72"/>
      <c r="I266" s="189"/>
      <c r="J266" s="72"/>
      <c r="K266" s="72"/>
      <c r="L266" s="70"/>
      <c r="M266" s="233"/>
      <c r="N266" s="45"/>
      <c r="O266" s="45"/>
      <c r="P266" s="45"/>
      <c r="Q266" s="45"/>
      <c r="R266" s="45"/>
      <c r="S266" s="45"/>
      <c r="T266" s="93"/>
      <c r="AT266" s="22" t="s">
        <v>149</v>
      </c>
      <c r="AU266" s="22" t="s">
        <v>85</v>
      </c>
    </row>
    <row r="267" s="10" customFormat="1" ht="29.88" customHeight="1">
      <c r="B267" s="203"/>
      <c r="C267" s="204"/>
      <c r="D267" s="205" t="s">
        <v>74</v>
      </c>
      <c r="E267" s="217" t="s">
        <v>542</v>
      </c>
      <c r="F267" s="217" t="s">
        <v>543</v>
      </c>
      <c r="G267" s="204"/>
      <c r="H267" s="204"/>
      <c r="I267" s="207"/>
      <c r="J267" s="218">
        <f>BK267</f>
        <v>0</v>
      </c>
      <c r="K267" s="204"/>
      <c r="L267" s="209"/>
      <c r="M267" s="210"/>
      <c r="N267" s="211"/>
      <c r="O267" s="211"/>
      <c r="P267" s="212">
        <f>SUM(P268:P269)</f>
        <v>0</v>
      </c>
      <c r="Q267" s="211"/>
      <c r="R267" s="212">
        <f>SUM(R268:R269)</f>
        <v>0</v>
      </c>
      <c r="S267" s="211"/>
      <c r="T267" s="213">
        <f>SUM(T268:T269)</f>
        <v>0</v>
      </c>
      <c r="AR267" s="214" t="s">
        <v>83</v>
      </c>
      <c r="AT267" s="215" t="s">
        <v>74</v>
      </c>
      <c r="AU267" s="215" t="s">
        <v>83</v>
      </c>
      <c r="AY267" s="214" t="s">
        <v>140</v>
      </c>
      <c r="BK267" s="216">
        <f>SUM(BK268:BK269)</f>
        <v>0</v>
      </c>
    </row>
    <row r="268" s="1" customFormat="1" ht="25.5" customHeight="1">
      <c r="B268" s="44"/>
      <c r="C268" s="219" t="s">
        <v>443</v>
      </c>
      <c r="D268" s="219" t="s">
        <v>142</v>
      </c>
      <c r="E268" s="220" t="s">
        <v>545</v>
      </c>
      <c r="F268" s="221" t="s">
        <v>546</v>
      </c>
      <c r="G268" s="222" t="s">
        <v>216</v>
      </c>
      <c r="H268" s="223">
        <v>19.975000000000001</v>
      </c>
      <c r="I268" s="224"/>
      <c r="J268" s="225">
        <f>ROUND(I268*H268,2)</f>
        <v>0</v>
      </c>
      <c r="K268" s="221" t="s">
        <v>146</v>
      </c>
      <c r="L268" s="70"/>
      <c r="M268" s="226" t="s">
        <v>23</v>
      </c>
      <c r="N268" s="227" t="s">
        <v>46</v>
      </c>
      <c r="O268" s="45"/>
      <c r="P268" s="228">
        <f>O268*H268</f>
        <v>0</v>
      </c>
      <c r="Q268" s="228">
        <v>0</v>
      </c>
      <c r="R268" s="228">
        <f>Q268*H268</f>
        <v>0</v>
      </c>
      <c r="S268" s="228">
        <v>0</v>
      </c>
      <c r="T268" s="229">
        <f>S268*H268</f>
        <v>0</v>
      </c>
      <c r="AR268" s="22" t="s">
        <v>147</v>
      </c>
      <c r="AT268" s="22" t="s">
        <v>142</v>
      </c>
      <c r="AU268" s="22" t="s">
        <v>85</v>
      </c>
      <c r="AY268" s="22" t="s">
        <v>140</v>
      </c>
      <c r="BE268" s="230">
        <f>IF(N268="základní",J268,0)</f>
        <v>0</v>
      </c>
      <c r="BF268" s="230">
        <f>IF(N268="snížená",J268,0)</f>
        <v>0</v>
      </c>
      <c r="BG268" s="230">
        <f>IF(N268="zákl. přenesená",J268,0)</f>
        <v>0</v>
      </c>
      <c r="BH268" s="230">
        <f>IF(N268="sníž. přenesená",J268,0)</f>
        <v>0</v>
      </c>
      <c r="BI268" s="230">
        <f>IF(N268="nulová",J268,0)</f>
        <v>0</v>
      </c>
      <c r="BJ268" s="22" t="s">
        <v>83</v>
      </c>
      <c r="BK268" s="230">
        <f>ROUND(I268*H268,2)</f>
        <v>0</v>
      </c>
      <c r="BL268" s="22" t="s">
        <v>147</v>
      </c>
      <c r="BM268" s="22" t="s">
        <v>806</v>
      </c>
    </row>
    <row r="269" s="1" customFormat="1">
      <c r="B269" s="44"/>
      <c r="C269" s="72"/>
      <c r="D269" s="231" t="s">
        <v>149</v>
      </c>
      <c r="E269" s="72"/>
      <c r="F269" s="232" t="s">
        <v>548</v>
      </c>
      <c r="G269" s="72"/>
      <c r="H269" s="72"/>
      <c r="I269" s="189"/>
      <c r="J269" s="72"/>
      <c r="K269" s="72"/>
      <c r="L269" s="70"/>
      <c r="M269" s="233"/>
      <c r="N269" s="45"/>
      <c r="O269" s="45"/>
      <c r="P269" s="45"/>
      <c r="Q269" s="45"/>
      <c r="R269" s="45"/>
      <c r="S269" s="45"/>
      <c r="T269" s="93"/>
      <c r="AT269" s="22" t="s">
        <v>149</v>
      </c>
      <c r="AU269" s="22" t="s">
        <v>85</v>
      </c>
    </row>
    <row r="270" s="10" customFormat="1" ht="37.44" customHeight="1">
      <c r="B270" s="203"/>
      <c r="C270" s="204"/>
      <c r="D270" s="205" t="s">
        <v>74</v>
      </c>
      <c r="E270" s="206" t="s">
        <v>549</v>
      </c>
      <c r="F270" s="206" t="s">
        <v>550</v>
      </c>
      <c r="G270" s="204"/>
      <c r="H270" s="204"/>
      <c r="I270" s="207"/>
      <c r="J270" s="208">
        <f>BK270</f>
        <v>0</v>
      </c>
      <c r="K270" s="204"/>
      <c r="L270" s="209"/>
      <c r="M270" s="210"/>
      <c r="N270" s="211"/>
      <c r="O270" s="211"/>
      <c r="P270" s="212">
        <f>P271+P281</f>
        <v>0</v>
      </c>
      <c r="Q270" s="211"/>
      <c r="R270" s="212">
        <f>R271+R281</f>
        <v>0.055643199999999997</v>
      </c>
      <c r="S270" s="211"/>
      <c r="T270" s="213">
        <f>T271+T281</f>
        <v>0</v>
      </c>
      <c r="AR270" s="214" t="s">
        <v>85</v>
      </c>
      <c r="AT270" s="215" t="s">
        <v>74</v>
      </c>
      <c r="AU270" s="215" t="s">
        <v>75</v>
      </c>
      <c r="AY270" s="214" t="s">
        <v>140</v>
      </c>
      <c r="BK270" s="216">
        <f>BK271+BK281</f>
        <v>0</v>
      </c>
    </row>
    <row r="271" s="10" customFormat="1" ht="19.92" customHeight="1">
      <c r="B271" s="203"/>
      <c r="C271" s="204"/>
      <c r="D271" s="205" t="s">
        <v>74</v>
      </c>
      <c r="E271" s="217" t="s">
        <v>551</v>
      </c>
      <c r="F271" s="217" t="s">
        <v>552</v>
      </c>
      <c r="G271" s="204"/>
      <c r="H271" s="204"/>
      <c r="I271" s="207"/>
      <c r="J271" s="218">
        <f>BK271</f>
        <v>0</v>
      </c>
      <c r="K271" s="204"/>
      <c r="L271" s="209"/>
      <c r="M271" s="210"/>
      <c r="N271" s="211"/>
      <c r="O271" s="211"/>
      <c r="P271" s="212">
        <f>SUM(P272:P280)</f>
        <v>0</v>
      </c>
      <c r="Q271" s="211"/>
      <c r="R271" s="212">
        <f>SUM(R272:R280)</f>
        <v>0.046235199999999997</v>
      </c>
      <c r="S271" s="211"/>
      <c r="T271" s="213">
        <f>SUM(T272:T280)</f>
        <v>0</v>
      </c>
      <c r="AR271" s="214" t="s">
        <v>85</v>
      </c>
      <c r="AT271" s="215" t="s">
        <v>74</v>
      </c>
      <c r="AU271" s="215" t="s">
        <v>83</v>
      </c>
      <c r="AY271" s="214" t="s">
        <v>140</v>
      </c>
      <c r="BK271" s="216">
        <f>SUM(BK272:BK280)</f>
        <v>0</v>
      </c>
    </row>
    <row r="272" s="1" customFormat="1" ht="25.5" customHeight="1">
      <c r="B272" s="44"/>
      <c r="C272" s="219" t="s">
        <v>447</v>
      </c>
      <c r="D272" s="219" t="s">
        <v>142</v>
      </c>
      <c r="E272" s="220" t="s">
        <v>565</v>
      </c>
      <c r="F272" s="221" t="s">
        <v>566</v>
      </c>
      <c r="G272" s="222" t="s">
        <v>164</v>
      </c>
      <c r="H272" s="223">
        <v>9.4399999999999995</v>
      </c>
      <c r="I272" s="224"/>
      <c r="J272" s="225">
        <f>ROUND(I272*H272,2)</f>
        <v>0</v>
      </c>
      <c r="K272" s="221" t="s">
        <v>146</v>
      </c>
      <c r="L272" s="70"/>
      <c r="M272" s="226" t="s">
        <v>23</v>
      </c>
      <c r="N272" s="227" t="s">
        <v>46</v>
      </c>
      <c r="O272" s="45"/>
      <c r="P272" s="228">
        <f>O272*H272</f>
        <v>0</v>
      </c>
      <c r="Q272" s="228">
        <v>0</v>
      </c>
      <c r="R272" s="228">
        <f>Q272*H272</f>
        <v>0</v>
      </c>
      <c r="S272" s="228">
        <v>0</v>
      </c>
      <c r="T272" s="229">
        <f>S272*H272</f>
        <v>0</v>
      </c>
      <c r="AR272" s="22" t="s">
        <v>230</v>
      </c>
      <c r="AT272" s="22" t="s">
        <v>142</v>
      </c>
      <c r="AU272" s="22" t="s">
        <v>85</v>
      </c>
      <c r="AY272" s="22" t="s">
        <v>140</v>
      </c>
      <c r="BE272" s="230">
        <f>IF(N272="základní",J272,0)</f>
        <v>0</v>
      </c>
      <c r="BF272" s="230">
        <f>IF(N272="snížená",J272,0)</f>
        <v>0</v>
      </c>
      <c r="BG272" s="230">
        <f>IF(N272="zákl. přenesená",J272,0)</f>
        <v>0</v>
      </c>
      <c r="BH272" s="230">
        <f>IF(N272="sníž. přenesená",J272,0)</f>
        <v>0</v>
      </c>
      <c r="BI272" s="230">
        <f>IF(N272="nulová",J272,0)</f>
        <v>0</v>
      </c>
      <c r="BJ272" s="22" t="s">
        <v>83</v>
      </c>
      <c r="BK272" s="230">
        <f>ROUND(I272*H272,2)</f>
        <v>0</v>
      </c>
      <c r="BL272" s="22" t="s">
        <v>230</v>
      </c>
      <c r="BM272" s="22" t="s">
        <v>807</v>
      </c>
    </row>
    <row r="273" s="1" customFormat="1">
      <c r="B273" s="44"/>
      <c r="C273" s="72"/>
      <c r="D273" s="231" t="s">
        <v>149</v>
      </c>
      <c r="E273" s="72"/>
      <c r="F273" s="232" t="s">
        <v>568</v>
      </c>
      <c r="G273" s="72"/>
      <c r="H273" s="72"/>
      <c r="I273" s="189"/>
      <c r="J273" s="72"/>
      <c r="K273" s="72"/>
      <c r="L273" s="70"/>
      <c r="M273" s="233"/>
      <c r="N273" s="45"/>
      <c r="O273" s="45"/>
      <c r="P273" s="45"/>
      <c r="Q273" s="45"/>
      <c r="R273" s="45"/>
      <c r="S273" s="45"/>
      <c r="T273" s="93"/>
      <c r="AT273" s="22" t="s">
        <v>149</v>
      </c>
      <c r="AU273" s="22" t="s">
        <v>85</v>
      </c>
    </row>
    <row r="274" s="11" customFormat="1">
      <c r="B274" s="234"/>
      <c r="C274" s="235"/>
      <c r="D274" s="231" t="s">
        <v>167</v>
      </c>
      <c r="E274" s="236" t="s">
        <v>23</v>
      </c>
      <c r="F274" s="237" t="s">
        <v>808</v>
      </c>
      <c r="G274" s="235"/>
      <c r="H274" s="238">
        <v>9.4399999999999995</v>
      </c>
      <c r="I274" s="239"/>
      <c r="J274" s="235"/>
      <c r="K274" s="235"/>
      <c r="L274" s="240"/>
      <c r="M274" s="241"/>
      <c r="N274" s="242"/>
      <c r="O274" s="242"/>
      <c r="P274" s="242"/>
      <c r="Q274" s="242"/>
      <c r="R274" s="242"/>
      <c r="S274" s="242"/>
      <c r="T274" s="243"/>
      <c r="AT274" s="244" t="s">
        <v>167</v>
      </c>
      <c r="AU274" s="244" t="s">
        <v>85</v>
      </c>
      <c r="AV274" s="11" t="s">
        <v>85</v>
      </c>
      <c r="AW274" s="11" t="s">
        <v>38</v>
      </c>
      <c r="AX274" s="11" t="s">
        <v>75</v>
      </c>
      <c r="AY274" s="244" t="s">
        <v>140</v>
      </c>
    </row>
    <row r="275" s="12" customFormat="1">
      <c r="B275" s="245"/>
      <c r="C275" s="246"/>
      <c r="D275" s="231" t="s">
        <v>167</v>
      </c>
      <c r="E275" s="247" t="s">
        <v>23</v>
      </c>
      <c r="F275" s="248" t="s">
        <v>169</v>
      </c>
      <c r="G275" s="246"/>
      <c r="H275" s="249">
        <v>9.4399999999999995</v>
      </c>
      <c r="I275" s="250"/>
      <c r="J275" s="246"/>
      <c r="K275" s="246"/>
      <c r="L275" s="251"/>
      <c r="M275" s="252"/>
      <c r="N275" s="253"/>
      <c r="O275" s="253"/>
      <c r="P275" s="253"/>
      <c r="Q275" s="253"/>
      <c r="R275" s="253"/>
      <c r="S275" s="253"/>
      <c r="T275" s="254"/>
      <c r="AT275" s="255" t="s">
        <v>167</v>
      </c>
      <c r="AU275" s="255" t="s">
        <v>85</v>
      </c>
      <c r="AV275" s="12" t="s">
        <v>147</v>
      </c>
      <c r="AW275" s="12" t="s">
        <v>38</v>
      </c>
      <c r="AX275" s="12" t="s">
        <v>83</v>
      </c>
      <c r="AY275" s="255" t="s">
        <v>140</v>
      </c>
    </row>
    <row r="276" s="1" customFormat="1" ht="25.5" customHeight="1">
      <c r="B276" s="44"/>
      <c r="C276" s="256" t="s">
        <v>449</v>
      </c>
      <c r="D276" s="256" t="s">
        <v>231</v>
      </c>
      <c r="E276" s="257" t="s">
        <v>571</v>
      </c>
      <c r="F276" s="258" t="s">
        <v>572</v>
      </c>
      <c r="G276" s="259" t="s">
        <v>216</v>
      </c>
      <c r="H276" s="260">
        <v>0.0030000000000000001</v>
      </c>
      <c r="I276" s="261"/>
      <c r="J276" s="262">
        <f>ROUND(I276*H276,2)</f>
        <v>0</v>
      </c>
      <c r="K276" s="258" t="s">
        <v>146</v>
      </c>
      <c r="L276" s="263"/>
      <c r="M276" s="264" t="s">
        <v>23</v>
      </c>
      <c r="N276" s="265" t="s">
        <v>46</v>
      </c>
      <c r="O276" s="45"/>
      <c r="P276" s="228">
        <f>O276*H276</f>
        <v>0</v>
      </c>
      <c r="Q276" s="228">
        <v>1</v>
      </c>
      <c r="R276" s="228">
        <f>Q276*H276</f>
        <v>0.0030000000000000001</v>
      </c>
      <c r="S276" s="228">
        <v>0</v>
      </c>
      <c r="T276" s="229">
        <f>S276*H276</f>
        <v>0</v>
      </c>
      <c r="AR276" s="22" t="s">
        <v>314</v>
      </c>
      <c r="AT276" s="22" t="s">
        <v>231</v>
      </c>
      <c r="AU276" s="22" t="s">
        <v>85</v>
      </c>
      <c r="AY276" s="22" t="s">
        <v>140</v>
      </c>
      <c r="BE276" s="230">
        <f>IF(N276="základní",J276,0)</f>
        <v>0</v>
      </c>
      <c r="BF276" s="230">
        <f>IF(N276="snížená",J276,0)</f>
        <v>0</v>
      </c>
      <c r="BG276" s="230">
        <f>IF(N276="zákl. přenesená",J276,0)</f>
        <v>0</v>
      </c>
      <c r="BH276" s="230">
        <f>IF(N276="sníž. přenesená",J276,0)</f>
        <v>0</v>
      </c>
      <c r="BI276" s="230">
        <f>IF(N276="nulová",J276,0)</f>
        <v>0</v>
      </c>
      <c r="BJ276" s="22" t="s">
        <v>83</v>
      </c>
      <c r="BK276" s="230">
        <f>ROUND(I276*H276,2)</f>
        <v>0</v>
      </c>
      <c r="BL276" s="22" t="s">
        <v>230</v>
      </c>
      <c r="BM276" s="22" t="s">
        <v>809</v>
      </c>
    </row>
    <row r="277" s="11" customFormat="1">
      <c r="B277" s="234"/>
      <c r="C277" s="235"/>
      <c r="D277" s="231" t="s">
        <v>167</v>
      </c>
      <c r="E277" s="235"/>
      <c r="F277" s="237" t="s">
        <v>810</v>
      </c>
      <c r="G277" s="235"/>
      <c r="H277" s="238">
        <v>0.0030000000000000001</v>
      </c>
      <c r="I277" s="239"/>
      <c r="J277" s="235"/>
      <c r="K277" s="235"/>
      <c r="L277" s="240"/>
      <c r="M277" s="241"/>
      <c r="N277" s="242"/>
      <c r="O277" s="242"/>
      <c r="P277" s="242"/>
      <c r="Q277" s="242"/>
      <c r="R277" s="242"/>
      <c r="S277" s="242"/>
      <c r="T277" s="243"/>
      <c r="AT277" s="244" t="s">
        <v>167</v>
      </c>
      <c r="AU277" s="244" t="s">
        <v>85</v>
      </c>
      <c r="AV277" s="11" t="s">
        <v>85</v>
      </c>
      <c r="AW277" s="11" t="s">
        <v>6</v>
      </c>
      <c r="AX277" s="11" t="s">
        <v>83</v>
      </c>
      <c r="AY277" s="244" t="s">
        <v>140</v>
      </c>
    </row>
    <row r="278" s="1" customFormat="1" ht="25.5" customHeight="1">
      <c r="B278" s="44"/>
      <c r="C278" s="219" t="s">
        <v>455</v>
      </c>
      <c r="D278" s="219" t="s">
        <v>142</v>
      </c>
      <c r="E278" s="220" t="s">
        <v>583</v>
      </c>
      <c r="F278" s="221" t="s">
        <v>584</v>
      </c>
      <c r="G278" s="222" t="s">
        <v>164</v>
      </c>
      <c r="H278" s="223">
        <v>9.4399999999999995</v>
      </c>
      <c r="I278" s="224"/>
      <c r="J278" s="225">
        <f>ROUND(I278*H278,2)</f>
        <v>0</v>
      </c>
      <c r="K278" s="221" t="s">
        <v>146</v>
      </c>
      <c r="L278" s="70"/>
      <c r="M278" s="226" t="s">
        <v>23</v>
      </c>
      <c r="N278" s="227" t="s">
        <v>46</v>
      </c>
      <c r="O278" s="45"/>
      <c r="P278" s="228">
        <f>O278*H278</f>
        <v>0</v>
      </c>
      <c r="Q278" s="228">
        <v>0.0045799999999999999</v>
      </c>
      <c r="R278" s="228">
        <f>Q278*H278</f>
        <v>0.043235199999999994</v>
      </c>
      <c r="S278" s="228">
        <v>0</v>
      </c>
      <c r="T278" s="229">
        <f>S278*H278</f>
        <v>0</v>
      </c>
      <c r="AR278" s="22" t="s">
        <v>230</v>
      </c>
      <c r="AT278" s="22" t="s">
        <v>142</v>
      </c>
      <c r="AU278" s="22" t="s">
        <v>85</v>
      </c>
      <c r="AY278" s="22" t="s">
        <v>140</v>
      </c>
      <c r="BE278" s="230">
        <f>IF(N278="základní",J278,0)</f>
        <v>0</v>
      </c>
      <c r="BF278" s="230">
        <f>IF(N278="snížená",J278,0)</f>
        <v>0</v>
      </c>
      <c r="BG278" s="230">
        <f>IF(N278="zákl. přenesená",J278,0)</f>
        <v>0</v>
      </c>
      <c r="BH278" s="230">
        <f>IF(N278="sníž. přenesená",J278,0)</f>
        <v>0</v>
      </c>
      <c r="BI278" s="230">
        <f>IF(N278="nulová",J278,0)</f>
        <v>0</v>
      </c>
      <c r="BJ278" s="22" t="s">
        <v>83</v>
      </c>
      <c r="BK278" s="230">
        <f>ROUND(I278*H278,2)</f>
        <v>0</v>
      </c>
      <c r="BL278" s="22" t="s">
        <v>230</v>
      </c>
      <c r="BM278" s="22" t="s">
        <v>811</v>
      </c>
    </row>
    <row r="279" s="1" customFormat="1" ht="38.25" customHeight="1">
      <c r="B279" s="44"/>
      <c r="C279" s="219" t="s">
        <v>459</v>
      </c>
      <c r="D279" s="219" t="s">
        <v>142</v>
      </c>
      <c r="E279" s="220" t="s">
        <v>592</v>
      </c>
      <c r="F279" s="221" t="s">
        <v>593</v>
      </c>
      <c r="G279" s="222" t="s">
        <v>216</v>
      </c>
      <c r="H279" s="223">
        <v>0.045999999999999999</v>
      </c>
      <c r="I279" s="224"/>
      <c r="J279" s="225">
        <f>ROUND(I279*H279,2)</f>
        <v>0</v>
      </c>
      <c r="K279" s="221" t="s">
        <v>146</v>
      </c>
      <c r="L279" s="70"/>
      <c r="M279" s="226" t="s">
        <v>23</v>
      </c>
      <c r="N279" s="227" t="s">
        <v>46</v>
      </c>
      <c r="O279" s="45"/>
      <c r="P279" s="228">
        <f>O279*H279</f>
        <v>0</v>
      </c>
      <c r="Q279" s="228">
        <v>0</v>
      </c>
      <c r="R279" s="228">
        <f>Q279*H279</f>
        <v>0</v>
      </c>
      <c r="S279" s="228">
        <v>0</v>
      </c>
      <c r="T279" s="229">
        <f>S279*H279</f>
        <v>0</v>
      </c>
      <c r="AR279" s="22" t="s">
        <v>230</v>
      </c>
      <c r="AT279" s="22" t="s">
        <v>142</v>
      </c>
      <c r="AU279" s="22" t="s">
        <v>85</v>
      </c>
      <c r="AY279" s="22" t="s">
        <v>140</v>
      </c>
      <c r="BE279" s="230">
        <f>IF(N279="základní",J279,0)</f>
        <v>0</v>
      </c>
      <c r="BF279" s="230">
        <f>IF(N279="snížená",J279,0)</f>
        <v>0</v>
      </c>
      <c r="BG279" s="230">
        <f>IF(N279="zákl. přenesená",J279,0)</f>
        <v>0</v>
      </c>
      <c r="BH279" s="230">
        <f>IF(N279="sníž. přenesená",J279,0)</f>
        <v>0</v>
      </c>
      <c r="BI279" s="230">
        <f>IF(N279="nulová",J279,0)</f>
        <v>0</v>
      </c>
      <c r="BJ279" s="22" t="s">
        <v>83</v>
      </c>
      <c r="BK279" s="230">
        <f>ROUND(I279*H279,2)</f>
        <v>0</v>
      </c>
      <c r="BL279" s="22" t="s">
        <v>230</v>
      </c>
      <c r="BM279" s="22" t="s">
        <v>812</v>
      </c>
    </row>
    <row r="280" s="1" customFormat="1">
      <c r="B280" s="44"/>
      <c r="C280" s="72"/>
      <c r="D280" s="231" t="s">
        <v>149</v>
      </c>
      <c r="E280" s="72"/>
      <c r="F280" s="232" t="s">
        <v>595</v>
      </c>
      <c r="G280" s="72"/>
      <c r="H280" s="72"/>
      <c r="I280" s="189"/>
      <c r="J280" s="72"/>
      <c r="K280" s="72"/>
      <c r="L280" s="70"/>
      <c r="M280" s="233"/>
      <c r="N280" s="45"/>
      <c r="O280" s="45"/>
      <c r="P280" s="45"/>
      <c r="Q280" s="45"/>
      <c r="R280" s="45"/>
      <c r="S280" s="45"/>
      <c r="T280" s="93"/>
      <c r="AT280" s="22" t="s">
        <v>149</v>
      </c>
      <c r="AU280" s="22" t="s">
        <v>85</v>
      </c>
    </row>
    <row r="281" s="10" customFormat="1" ht="29.88" customHeight="1">
      <c r="B281" s="203"/>
      <c r="C281" s="204"/>
      <c r="D281" s="205" t="s">
        <v>74</v>
      </c>
      <c r="E281" s="217" t="s">
        <v>596</v>
      </c>
      <c r="F281" s="217" t="s">
        <v>597</v>
      </c>
      <c r="G281" s="204"/>
      <c r="H281" s="204"/>
      <c r="I281" s="207"/>
      <c r="J281" s="218">
        <f>BK281</f>
        <v>0</v>
      </c>
      <c r="K281" s="204"/>
      <c r="L281" s="209"/>
      <c r="M281" s="210"/>
      <c r="N281" s="211"/>
      <c r="O281" s="211"/>
      <c r="P281" s="212">
        <f>SUM(P282:P288)</f>
        <v>0</v>
      </c>
      <c r="Q281" s="211"/>
      <c r="R281" s="212">
        <f>SUM(R282:R288)</f>
        <v>0.0094080000000000014</v>
      </c>
      <c r="S281" s="211"/>
      <c r="T281" s="213">
        <f>SUM(T282:T288)</f>
        <v>0</v>
      </c>
      <c r="AR281" s="214" t="s">
        <v>85</v>
      </c>
      <c r="AT281" s="215" t="s">
        <v>74</v>
      </c>
      <c r="AU281" s="215" t="s">
        <v>83</v>
      </c>
      <c r="AY281" s="214" t="s">
        <v>140</v>
      </c>
      <c r="BK281" s="216">
        <f>SUM(BK282:BK288)</f>
        <v>0</v>
      </c>
    </row>
    <row r="282" s="1" customFormat="1" ht="25.5" customHeight="1">
      <c r="B282" s="44"/>
      <c r="C282" s="219" t="s">
        <v>463</v>
      </c>
      <c r="D282" s="219" t="s">
        <v>142</v>
      </c>
      <c r="E282" s="220" t="s">
        <v>599</v>
      </c>
      <c r="F282" s="221" t="s">
        <v>600</v>
      </c>
      <c r="G282" s="222" t="s">
        <v>164</v>
      </c>
      <c r="H282" s="223">
        <v>16.800000000000001</v>
      </c>
      <c r="I282" s="224"/>
      <c r="J282" s="225">
        <f>ROUND(I282*H282,2)</f>
        <v>0</v>
      </c>
      <c r="K282" s="221" t="s">
        <v>146</v>
      </c>
      <c r="L282" s="70"/>
      <c r="M282" s="226" t="s">
        <v>23</v>
      </c>
      <c r="N282" s="227" t="s">
        <v>46</v>
      </c>
      <c r="O282" s="45"/>
      <c r="P282" s="228">
        <f>O282*H282</f>
        <v>0</v>
      </c>
      <c r="Q282" s="228">
        <v>6.9999999999999994E-05</v>
      </c>
      <c r="R282" s="228">
        <f>Q282*H282</f>
        <v>0.001176</v>
      </c>
      <c r="S282" s="228">
        <v>0</v>
      </c>
      <c r="T282" s="229">
        <f>S282*H282</f>
        <v>0</v>
      </c>
      <c r="AR282" s="22" t="s">
        <v>230</v>
      </c>
      <c r="AT282" s="22" t="s">
        <v>142</v>
      </c>
      <c r="AU282" s="22" t="s">
        <v>85</v>
      </c>
      <c r="AY282" s="22" t="s">
        <v>140</v>
      </c>
      <c r="BE282" s="230">
        <f>IF(N282="základní",J282,0)</f>
        <v>0</v>
      </c>
      <c r="BF282" s="230">
        <f>IF(N282="snížená",J282,0)</f>
        <v>0</v>
      </c>
      <c r="BG282" s="230">
        <f>IF(N282="zákl. přenesená",J282,0)</f>
        <v>0</v>
      </c>
      <c r="BH282" s="230">
        <f>IF(N282="sníž. přenesená",J282,0)</f>
        <v>0</v>
      </c>
      <c r="BI282" s="230">
        <f>IF(N282="nulová",J282,0)</f>
        <v>0</v>
      </c>
      <c r="BJ282" s="22" t="s">
        <v>83</v>
      </c>
      <c r="BK282" s="230">
        <f>ROUND(I282*H282,2)</f>
        <v>0</v>
      </c>
      <c r="BL282" s="22" t="s">
        <v>230</v>
      </c>
      <c r="BM282" s="22" t="s">
        <v>813</v>
      </c>
    </row>
    <row r="283" s="11" customFormat="1">
      <c r="B283" s="234"/>
      <c r="C283" s="235"/>
      <c r="D283" s="231" t="s">
        <v>167</v>
      </c>
      <c r="E283" s="236" t="s">
        <v>23</v>
      </c>
      <c r="F283" s="237" t="s">
        <v>814</v>
      </c>
      <c r="G283" s="235"/>
      <c r="H283" s="238">
        <v>16.800000000000001</v>
      </c>
      <c r="I283" s="239"/>
      <c r="J283" s="235"/>
      <c r="K283" s="235"/>
      <c r="L283" s="240"/>
      <c r="M283" s="241"/>
      <c r="N283" s="242"/>
      <c r="O283" s="242"/>
      <c r="P283" s="242"/>
      <c r="Q283" s="242"/>
      <c r="R283" s="242"/>
      <c r="S283" s="242"/>
      <c r="T283" s="243"/>
      <c r="AT283" s="244" t="s">
        <v>167</v>
      </c>
      <c r="AU283" s="244" t="s">
        <v>85</v>
      </c>
      <c r="AV283" s="11" t="s">
        <v>85</v>
      </c>
      <c r="AW283" s="11" t="s">
        <v>38</v>
      </c>
      <c r="AX283" s="11" t="s">
        <v>75</v>
      </c>
      <c r="AY283" s="244" t="s">
        <v>140</v>
      </c>
    </row>
    <row r="284" s="12" customFormat="1">
      <c r="B284" s="245"/>
      <c r="C284" s="246"/>
      <c r="D284" s="231" t="s">
        <v>167</v>
      </c>
      <c r="E284" s="247" t="s">
        <v>23</v>
      </c>
      <c r="F284" s="248" t="s">
        <v>169</v>
      </c>
      <c r="G284" s="246"/>
      <c r="H284" s="249">
        <v>16.800000000000001</v>
      </c>
      <c r="I284" s="250"/>
      <c r="J284" s="246"/>
      <c r="K284" s="246"/>
      <c r="L284" s="251"/>
      <c r="M284" s="252"/>
      <c r="N284" s="253"/>
      <c r="O284" s="253"/>
      <c r="P284" s="253"/>
      <c r="Q284" s="253"/>
      <c r="R284" s="253"/>
      <c r="S284" s="253"/>
      <c r="T284" s="254"/>
      <c r="AT284" s="255" t="s">
        <v>167</v>
      </c>
      <c r="AU284" s="255" t="s">
        <v>85</v>
      </c>
      <c r="AV284" s="12" t="s">
        <v>147</v>
      </c>
      <c r="AW284" s="12" t="s">
        <v>38</v>
      </c>
      <c r="AX284" s="12" t="s">
        <v>83</v>
      </c>
      <c r="AY284" s="255" t="s">
        <v>140</v>
      </c>
    </row>
    <row r="285" s="1" customFormat="1" ht="25.5" customHeight="1">
      <c r="B285" s="44"/>
      <c r="C285" s="219" t="s">
        <v>468</v>
      </c>
      <c r="D285" s="219" t="s">
        <v>142</v>
      </c>
      <c r="E285" s="220" t="s">
        <v>604</v>
      </c>
      <c r="F285" s="221" t="s">
        <v>605</v>
      </c>
      <c r="G285" s="222" t="s">
        <v>164</v>
      </c>
      <c r="H285" s="223">
        <v>16.800000000000001</v>
      </c>
      <c r="I285" s="224"/>
      <c r="J285" s="225">
        <f>ROUND(I285*H285,2)</f>
        <v>0</v>
      </c>
      <c r="K285" s="221" t="s">
        <v>146</v>
      </c>
      <c r="L285" s="70"/>
      <c r="M285" s="226" t="s">
        <v>23</v>
      </c>
      <c r="N285" s="227" t="s">
        <v>46</v>
      </c>
      <c r="O285" s="45"/>
      <c r="P285" s="228">
        <f>O285*H285</f>
        <v>0</v>
      </c>
      <c r="Q285" s="228">
        <v>8.0000000000000007E-05</v>
      </c>
      <c r="R285" s="228">
        <f>Q285*H285</f>
        <v>0.0013440000000000001</v>
      </c>
      <c r="S285" s="228">
        <v>0</v>
      </c>
      <c r="T285" s="229">
        <f>S285*H285</f>
        <v>0</v>
      </c>
      <c r="AR285" s="22" t="s">
        <v>230</v>
      </c>
      <c r="AT285" s="22" t="s">
        <v>142</v>
      </c>
      <c r="AU285" s="22" t="s">
        <v>85</v>
      </c>
      <c r="AY285" s="22" t="s">
        <v>140</v>
      </c>
      <c r="BE285" s="230">
        <f>IF(N285="základní",J285,0)</f>
        <v>0</v>
      </c>
      <c r="BF285" s="230">
        <f>IF(N285="snížená",J285,0)</f>
        <v>0</v>
      </c>
      <c r="BG285" s="230">
        <f>IF(N285="zákl. přenesená",J285,0)</f>
        <v>0</v>
      </c>
      <c r="BH285" s="230">
        <f>IF(N285="sníž. přenesená",J285,0)</f>
        <v>0</v>
      </c>
      <c r="BI285" s="230">
        <f>IF(N285="nulová",J285,0)</f>
        <v>0</v>
      </c>
      <c r="BJ285" s="22" t="s">
        <v>83</v>
      </c>
      <c r="BK285" s="230">
        <f>ROUND(I285*H285,2)</f>
        <v>0</v>
      </c>
      <c r="BL285" s="22" t="s">
        <v>230</v>
      </c>
      <c r="BM285" s="22" t="s">
        <v>815</v>
      </c>
    </row>
    <row r="286" s="1" customFormat="1" ht="25.5" customHeight="1">
      <c r="B286" s="44"/>
      <c r="C286" s="219" t="s">
        <v>472</v>
      </c>
      <c r="D286" s="219" t="s">
        <v>142</v>
      </c>
      <c r="E286" s="220" t="s">
        <v>608</v>
      </c>
      <c r="F286" s="221" t="s">
        <v>609</v>
      </c>
      <c r="G286" s="222" t="s">
        <v>164</v>
      </c>
      <c r="H286" s="223">
        <v>16.800000000000001</v>
      </c>
      <c r="I286" s="224"/>
      <c r="J286" s="225">
        <f>ROUND(I286*H286,2)</f>
        <v>0</v>
      </c>
      <c r="K286" s="221" t="s">
        <v>146</v>
      </c>
      <c r="L286" s="70"/>
      <c r="M286" s="226" t="s">
        <v>23</v>
      </c>
      <c r="N286" s="227" t="s">
        <v>46</v>
      </c>
      <c r="O286" s="45"/>
      <c r="P286" s="228">
        <f>O286*H286</f>
        <v>0</v>
      </c>
      <c r="Q286" s="228">
        <v>0.00017000000000000001</v>
      </c>
      <c r="R286" s="228">
        <f>Q286*H286</f>
        <v>0.0028560000000000005</v>
      </c>
      <c r="S286" s="228">
        <v>0</v>
      </c>
      <c r="T286" s="229">
        <f>S286*H286</f>
        <v>0</v>
      </c>
      <c r="AR286" s="22" t="s">
        <v>230</v>
      </c>
      <c r="AT286" s="22" t="s">
        <v>142</v>
      </c>
      <c r="AU286" s="22" t="s">
        <v>85</v>
      </c>
      <c r="AY286" s="22" t="s">
        <v>140</v>
      </c>
      <c r="BE286" s="230">
        <f>IF(N286="základní",J286,0)</f>
        <v>0</v>
      </c>
      <c r="BF286" s="230">
        <f>IF(N286="snížená",J286,0)</f>
        <v>0</v>
      </c>
      <c r="BG286" s="230">
        <f>IF(N286="zákl. přenesená",J286,0)</f>
        <v>0</v>
      </c>
      <c r="BH286" s="230">
        <f>IF(N286="sníž. přenesená",J286,0)</f>
        <v>0</v>
      </c>
      <c r="BI286" s="230">
        <f>IF(N286="nulová",J286,0)</f>
        <v>0</v>
      </c>
      <c r="BJ286" s="22" t="s">
        <v>83</v>
      </c>
      <c r="BK286" s="230">
        <f>ROUND(I286*H286,2)</f>
        <v>0</v>
      </c>
      <c r="BL286" s="22" t="s">
        <v>230</v>
      </c>
      <c r="BM286" s="22" t="s">
        <v>816</v>
      </c>
    </row>
    <row r="287" s="1" customFormat="1" ht="16.5" customHeight="1">
      <c r="B287" s="44"/>
      <c r="C287" s="219" t="s">
        <v>476</v>
      </c>
      <c r="D287" s="219" t="s">
        <v>142</v>
      </c>
      <c r="E287" s="220" t="s">
        <v>612</v>
      </c>
      <c r="F287" s="221" t="s">
        <v>613</v>
      </c>
      <c r="G287" s="222" t="s">
        <v>164</v>
      </c>
      <c r="H287" s="223">
        <v>16.800000000000001</v>
      </c>
      <c r="I287" s="224"/>
      <c r="J287" s="225">
        <f>ROUND(I287*H287,2)</f>
        <v>0</v>
      </c>
      <c r="K287" s="221" t="s">
        <v>146</v>
      </c>
      <c r="L287" s="70"/>
      <c r="M287" s="226" t="s">
        <v>23</v>
      </c>
      <c r="N287" s="227" t="s">
        <v>46</v>
      </c>
      <c r="O287" s="45"/>
      <c r="P287" s="228">
        <f>O287*H287</f>
        <v>0</v>
      </c>
      <c r="Q287" s="228">
        <v>0.00012</v>
      </c>
      <c r="R287" s="228">
        <f>Q287*H287</f>
        <v>0.002016</v>
      </c>
      <c r="S287" s="228">
        <v>0</v>
      </c>
      <c r="T287" s="229">
        <f>S287*H287</f>
        <v>0</v>
      </c>
      <c r="AR287" s="22" t="s">
        <v>230</v>
      </c>
      <c r="AT287" s="22" t="s">
        <v>142</v>
      </c>
      <c r="AU287" s="22" t="s">
        <v>85</v>
      </c>
      <c r="AY287" s="22" t="s">
        <v>140</v>
      </c>
      <c r="BE287" s="230">
        <f>IF(N287="základní",J287,0)</f>
        <v>0</v>
      </c>
      <c r="BF287" s="230">
        <f>IF(N287="snížená",J287,0)</f>
        <v>0</v>
      </c>
      <c r="BG287" s="230">
        <f>IF(N287="zákl. přenesená",J287,0)</f>
        <v>0</v>
      </c>
      <c r="BH287" s="230">
        <f>IF(N287="sníž. přenesená",J287,0)</f>
        <v>0</v>
      </c>
      <c r="BI287" s="230">
        <f>IF(N287="nulová",J287,0)</f>
        <v>0</v>
      </c>
      <c r="BJ287" s="22" t="s">
        <v>83</v>
      </c>
      <c r="BK287" s="230">
        <f>ROUND(I287*H287,2)</f>
        <v>0</v>
      </c>
      <c r="BL287" s="22" t="s">
        <v>230</v>
      </c>
      <c r="BM287" s="22" t="s">
        <v>817</v>
      </c>
    </row>
    <row r="288" s="1" customFormat="1" ht="25.5" customHeight="1">
      <c r="B288" s="44"/>
      <c r="C288" s="219" t="s">
        <v>481</v>
      </c>
      <c r="D288" s="219" t="s">
        <v>142</v>
      </c>
      <c r="E288" s="220" t="s">
        <v>616</v>
      </c>
      <c r="F288" s="221" t="s">
        <v>617</v>
      </c>
      <c r="G288" s="222" t="s">
        <v>164</v>
      </c>
      <c r="H288" s="223">
        <v>16.800000000000001</v>
      </c>
      <c r="I288" s="224"/>
      <c r="J288" s="225">
        <f>ROUND(I288*H288,2)</f>
        <v>0</v>
      </c>
      <c r="K288" s="221" t="s">
        <v>146</v>
      </c>
      <c r="L288" s="70"/>
      <c r="M288" s="226" t="s">
        <v>23</v>
      </c>
      <c r="N288" s="227" t="s">
        <v>46</v>
      </c>
      <c r="O288" s="45"/>
      <c r="P288" s="228">
        <f>O288*H288</f>
        <v>0</v>
      </c>
      <c r="Q288" s="228">
        <v>0.00012</v>
      </c>
      <c r="R288" s="228">
        <f>Q288*H288</f>
        <v>0.002016</v>
      </c>
      <c r="S288" s="228">
        <v>0</v>
      </c>
      <c r="T288" s="229">
        <f>S288*H288</f>
        <v>0</v>
      </c>
      <c r="AR288" s="22" t="s">
        <v>230</v>
      </c>
      <c r="AT288" s="22" t="s">
        <v>142</v>
      </c>
      <c r="AU288" s="22" t="s">
        <v>85</v>
      </c>
      <c r="AY288" s="22" t="s">
        <v>140</v>
      </c>
      <c r="BE288" s="230">
        <f>IF(N288="základní",J288,0)</f>
        <v>0</v>
      </c>
      <c r="BF288" s="230">
        <f>IF(N288="snížená",J288,0)</f>
        <v>0</v>
      </c>
      <c r="BG288" s="230">
        <f>IF(N288="zákl. přenesená",J288,0)</f>
        <v>0</v>
      </c>
      <c r="BH288" s="230">
        <f>IF(N288="sníž. přenesená",J288,0)</f>
        <v>0</v>
      </c>
      <c r="BI288" s="230">
        <f>IF(N288="nulová",J288,0)</f>
        <v>0</v>
      </c>
      <c r="BJ288" s="22" t="s">
        <v>83</v>
      </c>
      <c r="BK288" s="230">
        <f>ROUND(I288*H288,2)</f>
        <v>0</v>
      </c>
      <c r="BL288" s="22" t="s">
        <v>230</v>
      </c>
      <c r="BM288" s="22" t="s">
        <v>818</v>
      </c>
    </row>
    <row r="289" s="10" customFormat="1" ht="37.44" customHeight="1">
      <c r="B289" s="203"/>
      <c r="C289" s="204"/>
      <c r="D289" s="205" t="s">
        <v>74</v>
      </c>
      <c r="E289" s="206" t="s">
        <v>231</v>
      </c>
      <c r="F289" s="206" t="s">
        <v>619</v>
      </c>
      <c r="G289" s="204"/>
      <c r="H289" s="204"/>
      <c r="I289" s="207"/>
      <c r="J289" s="208">
        <f>BK289</f>
        <v>0</v>
      </c>
      <c r="K289" s="204"/>
      <c r="L289" s="209"/>
      <c r="M289" s="210"/>
      <c r="N289" s="211"/>
      <c r="O289" s="211"/>
      <c r="P289" s="212">
        <f>P290</f>
        <v>0</v>
      </c>
      <c r="Q289" s="211"/>
      <c r="R289" s="212">
        <f>R290</f>
        <v>0.19098999999999999</v>
      </c>
      <c r="S289" s="211"/>
      <c r="T289" s="213">
        <f>T290</f>
        <v>0</v>
      </c>
      <c r="AR289" s="214" t="s">
        <v>157</v>
      </c>
      <c r="AT289" s="215" t="s">
        <v>74</v>
      </c>
      <c r="AU289" s="215" t="s">
        <v>75</v>
      </c>
      <c r="AY289" s="214" t="s">
        <v>140</v>
      </c>
      <c r="BK289" s="216">
        <f>BK290</f>
        <v>0</v>
      </c>
    </row>
    <row r="290" s="10" customFormat="1" ht="19.92" customHeight="1">
      <c r="B290" s="203"/>
      <c r="C290" s="204"/>
      <c r="D290" s="205" t="s">
        <v>74</v>
      </c>
      <c r="E290" s="217" t="s">
        <v>620</v>
      </c>
      <c r="F290" s="217" t="s">
        <v>621</v>
      </c>
      <c r="G290" s="204"/>
      <c r="H290" s="204"/>
      <c r="I290" s="207"/>
      <c r="J290" s="218">
        <f>BK290</f>
        <v>0</v>
      </c>
      <c r="K290" s="204"/>
      <c r="L290" s="209"/>
      <c r="M290" s="210"/>
      <c r="N290" s="211"/>
      <c r="O290" s="211"/>
      <c r="P290" s="212">
        <f>SUM(P291:P293)</f>
        <v>0</v>
      </c>
      <c r="Q290" s="211"/>
      <c r="R290" s="212">
        <f>SUM(R291:R293)</f>
        <v>0.19098999999999999</v>
      </c>
      <c r="S290" s="211"/>
      <c r="T290" s="213">
        <f>SUM(T291:T293)</f>
        <v>0</v>
      </c>
      <c r="AR290" s="214" t="s">
        <v>157</v>
      </c>
      <c r="AT290" s="215" t="s">
        <v>74</v>
      </c>
      <c r="AU290" s="215" t="s">
        <v>83</v>
      </c>
      <c r="AY290" s="214" t="s">
        <v>140</v>
      </c>
      <c r="BK290" s="216">
        <f>SUM(BK291:BK293)</f>
        <v>0</v>
      </c>
    </row>
    <row r="291" s="1" customFormat="1" ht="16.5" customHeight="1">
      <c r="B291" s="44"/>
      <c r="C291" s="219" t="s">
        <v>485</v>
      </c>
      <c r="D291" s="219" t="s">
        <v>142</v>
      </c>
      <c r="E291" s="220" t="s">
        <v>623</v>
      </c>
      <c r="F291" s="221" t="s">
        <v>624</v>
      </c>
      <c r="G291" s="222" t="s">
        <v>625</v>
      </c>
      <c r="H291" s="223">
        <v>0.10000000000000001</v>
      </c>
      <c r="I291" s="224"/>
      <c r="J291" s="225">
        <f>ROUND(I291*H291,2)</f>
        <v>0</v>
      </c>
      <c r="K291" s="221" t="s">
        <v>146</v>
      </c>
      <c r="L291" s="70"/>
      <c r="M291" s="226" t="s">
        <v>23</v>
      </c>
      <c r="N291" s="227" t="s">
        <v>46</v>
      </c>
      <c r="O291" s="45"/>
      <c r="P291" s="228">
        <f>O291*H291</f>
        <v>0</v>
      </c>
      <c r="Q291" s="228">
        <v>0.0099000000000000008</v>
      </c>
      <c r="R291" s="228">
        <f>Q291*H291</f>
        <v>0.00099000000000000021</v>
      </c>
      <c r="S291" s="228">
        <v>0</v>
      </c>
      <c r="T291" s="229">
        <f>S291*H291</f>
        <v>0</v>
      </c>
      <c r="AR291" s="22" t="s">
        <v>468</v>
      </c>
      <c r="AT291" s="22" t="s">
        <v>142</v>
      </c>
      <c r="AU291" s="22" t="s">
        <v>85</v>
      </c>
      <c r="AY291" s="22" t="s">
        <v>140</v>
      </c>
      <c r="BE291" s="230">
        <f>IF(N291="základní",J291,0)</f>
        <v>0</v>
      </c>
      <c r="BF291" s="230">
        <f>IF(N291="snížená",J291,0)</f>
        <v>0</v>
      </c>
      <c r="BG291" s="230">
        <f>IF(N291="zákl. přenesená",J291,0)</f>
        <v>0</v>
      </c>
      <c r="BH291" s="230">
        <f>IF(N291="sníž. přenesená",J291,0)</f>
        <v>0</v>
      </c>
      <c r="BI291" s="230">
        <f>IF(N291="nulová",J291,0)</f>
        <v>0</v>
      </c>
      <c r="BJ291" s="22" t="s">
        <v>83</v>
      </c>
      <c r="BK291" s="230">
        <f>ROUND(I291*H291,2)</f>
        <v>0</v>
      </c>
      <c r="BL291" s="22" t="s">
        <v>468</v>
      </c>
      <c r="BM291" s="22" t="s">
        <v>819</v>
      </c>
    </row>
    <row r="292" s="1" customFormat="1">
      <c r="B292" s="44"/>
      <c r="C292" s="72"/>
      <c r="D292" s="231" t="s">
        <v>149</v>
      </c>
      <c r="E292" s="72"/>
      <c r="F292" s="232" t="s">
        <v>627</v>
      </c>
      <c r="G292" s="72"/>
      <c r="H292" s="72"/>
      <c r="I292" s="189"/>
      <c r="J292" s="72"/>
      <c r="K292" s="72"/>
      <c r="L292" s="70"/>
      <c r="M292" s="233"/>
      <c r="N292" s="45"/>
      <c r="O292" s="45"/>
      <c r="P292" s="45"/>
      <c r="Q292" s="45"/>
      <c r="R292" s="45"/>
      <c r="S292" s="45"/>
      <c r="T292" s="93"/>
      <c r="AT292" s="22" t="s">
        <v>149</v>
      </c>
      <c r="AU292" s="22" t="s">
        <v>85</v>
      </c>
    </row>
    <row r="293" s="1" customFormat="1" ht="25.5" customHeight="1">
      <c r="B293" s="44"/>
      <c r="C293" s="219" t="s">
        <v>490</v>
      </c>
      <c r="D293" s="219" t="s">
        <v>142</v>
      </c>
      <c r="E293" s="220" t="s">
        <v>629</v>
      </c>
      <c r="F293" s="221" t="s">
        <v>630</v>
      </c>
      <c r="G293" s="222" t="s">
        <v>361</v>
      </c>
      <c r="H293" s="223">
        <v>100</v>
      </c>
      <c r="I293" s="224"/>
      <c r="J293" s="225">
        <f>ROUND(I293*H293,2)</f>
        <v>0</v>
      </c>
      <c r="K293" s="221" t="s">
        <v>23</v>
      </c>
      <c r="L293" s="70"/>
      <c r="M293" s="226" t="s">
        <v>23</v>
      </c>
      <c r="N293" s="227" t="s">
        <v>46</v>
      </c>
      <c r="O293" s="45"/>
      <c r="P293" s="228">
        <f>O293*H293</f>
        <v>0</v>
      </c>
      <c r="Q293" s="228">
        <v>0.0019</v>
      </c>
      <c r="R293" s="228">
        <f>Q293*H293</f>
        <v>0.19</v>
      </c>
      <c r="S293" s="228">
        <v>0</v>
      </c>
      <c r="T293" s="229">
        <f>S293*H293</f>
        <v>0</v>
      </c>
      <c r="AR293" s="22" t="s">
        <v>468</v>
      </c>
      <c r="AT293" s="22" t="s">
        <v>142</v>
      </c>
      <c r="AU293" s="22" t="s">
        <v>85</v>
      </c>
      <c r="AY293" s="22" t="s">
        <v>140</v>
      </c>
      <c r="BE293" s="230">
        <f>IF(N293="základní",J293,0)</f>
        <v>0</v>
      </c>
      <c r="BF293" s="230">
        <f>IF(N293="snížená",J293,0)</f>
        <v>0</v>
      </c>
      <c r="BG293" s="230">
        <f>IF(N293="zákl. přenesená",J293,0)</f>
        <v>0</v>
      </c>
      <c r="BH293" s="230">
        <f>IF(N293="sníž. přenesená",J293,0)</f>
        <v>0</v>
      </c>
      <c r="BI293" s="230">
        <f>IF(N293="nulová",J293,0)</f>
        <v>0</v>
      </c>
      <c r="BJ293" s="22" t="s">
        <v>83</v>
      </c>
      <c r="BK293" s="230">
        <f>ROUND(I293*H293,2)</f>
        <v>0</v>
      </c>
      <c r="BL293" s="22" t="s">
        <v>468</v>
      </c>
      <c r="BM293" s="22" t="s">
        <v>820</v>
      </c>
    </row>
    <row r="294" s="10" customFormat="1" ht="37.44" customHeight="1">
      <c r="B294" s="203"/>
      <c r="C294" s="204"/>
      <c r="D294" s="205" t="s">
        <v>74</v>
      </c>
      <c r="E294" s="206" t="s">
        <v>632</v>
      </c>
      <c r="F294" s="206" t="s">
        <v>633</v>
      </c>
      <c r="G294" s="204"/>
      <c r="H294" s="204"/>
      <c r="I294" s="207"/>
      <c r="J294" s="208">
        <f>BK294</f>
        <v>0</v>
      </c>
      <c r="K294" s="204"/>
      <c r="L294" s="209"/>
      <c r="M294" s="210"/>
      <c r="N294" s="211"/>
      <c r="O294" s="211"/>
      <c r="P294" s="212">
        <f>P295+P298</f>
        <v>0</v>
      </c>
      <c r="Q294" s="211"/>
      <c r="R294" s="212">
        <f>R295+R298</f>
        <v>0</v>
      </c>
      <c r="S294" s="211"/>
      <c r="T294" s="213">
        <f>T295+T298</f>
        <v>0</v>
      </c>
      <c r="AR294" s="214" t="s">
        <v>170</v>
      </c>
      <c r="AT294" s="215" t="s">
        <v>74</v>
      </c>
      <c r="AU294" s="215" t="s">
        <v>75</v>
      </c>
      <c r="AY294" s="214" t="s">
        <v>140</v>
      </c>
      <c r="BK294" s="216">
        <f>BK295+BK298</f>
        <v>0</v>
      </c>
    </row>
    <row r="295" s="10" customFormat="1" ht="19.92" customHeight="1">
      <c r="B295" s="203"/>
      <c r="C295" s="204"/>
      <c r="D295" s="205" t="s">
        <v>74</v>
      </c>
      <c r="E295" s="217" t="s">
        <v>634</v>
      </c>
      <c r="F295" s="217" t="s">
        <v>635</v>
      </c>
      <c r="G295" s="204"/>
      <c r="H295" s="204"/>
      <c r="I295" s="207"/>
      <c r="J295" s="218">
        <f>BK295</f>
        <v>0</v>
      </c>
      <c r="K295" s="204"/>
      <c r="L295" s="209"/>
      <c r="M295" s="210"/>
      <c r="N295" s="211"/>
      <c r="O295" s="211"/>
      <c r="P295" s="212">
        <f>SUM(P296:P297)</f>
        <v>0</v>
      </c>
      <c r="Q295" s="211"/>
      <c r="R295" s="212">
        <f>SUM(R296:R297)</f>
        <v>0</v>
      </c>
      <c r="S295" s="211"/>
      <c r="T295" s="213">
        <f>SUM(T296:T297)</f>
        <v>0</v>
      </c>
      <c r="AR295" s="214" t="s">
        <v>170</v>
      </c>
      <c r="AT295" s="215" t="s">
        <v>74</v>
      </c>
      <c r="AU295" s="215" t="s">
        <v>83</v>
      </c>
      <c r="AY295" s="214" t="s">
        <v>140</v>
      </c>
      <c r="BK295" s="216">
        <f>SUM(BK296:BK297)</f>
        <v>0</v>
      </c>
    </row>
    <row r="296" s="1" customFormat="1" ht="16.5" customHeight="1">
      <c r="B296" s="44"/>
      <c r="C296" s="219" t="s">
        <v>494</v>
      </c>
      <c r="D296" s="219" t="s">
        <v>142</v>
      </c>
      <c r="E296" s="220" t="s">
        <v>637</v>
      </c>
      <c r="F296" s="221" t="s">
        <v>638</v>
      </c>
      <c r="G296" s="222" t="s">
        <v>639</v>
      </c>
      <c r="H296" s="223">
        <v>1</v>
      </c>
      <c r="I296" s="224"/>
      <c r="J296" s="225">
        <f>ROUND(I296*H296,2)</f>
        <v>0</v>
      </c>
      <c r="K296" s="221" t="s">
        <v>146</v>
      </c>
      <c r="L296" s="70"/>
      <c r="M296" s="226" t="s">
        <v>23</v>
      </c>
      <c r="N296" s="227" t="s">
        <v>46</v>
      </c>
      <c r="O296" s="45"/>
      <c r="P296" s="228">
        <f>O296*H296</f>
        <v>0</v>
      </c>
      <c r="Q296" s="228">
        <v>0</v>
      </c>
      <c r="R296" s="228">
        <f>Q296*H296</f>
        <v>0</v>
      </c>
      <c r="S296" s="228">
        <v>0</v>
      </c>
      <c r="T296" s="229">
        <f>S296*H296</f>
        <v>0</v>
      </c>
      <c r="AR296" s="22" t="s">
        <v>640</v>
      </c>
      <c r="AT296" s="22" t="s">
        <v>142</v>
      </c>
      <c r="AU296" s="22" t="s">
        <v>85</v>
      </c>
      <c r="AY296" s="22" t="s">
        <v>140</v>
      </c>
      <c r="BE296" s="230">
        <f>IF(N296="základní",J296,0)</f>
        <v>0</v>
      </c>
      <c r="BF296" s="230">
        <f>IF(N296="snížená",J296,0)</f>
        <v>0</v>
      </c>
      <c r="BG296" s="230">
        <f>IF(N296="zákl. přenesená",J296,0)</f>
        <v>0</v>
      </c>
      <c r="BH296" s="230">
        <f>IF(N296="sníž. přenesená",J296,0)</f>
        <v>0</v>
      </c>
      <c r="BI296" s="230">
        <f>IF(N296="nulová",J296,0)</f>
        <v>0</v>
      </c>
      <c r="BJ296" s="22" t="s">
        <v>83</v>
      </c>
      <c r="BK296" s="230">
        <f>ROUND(I296*H296,2)</f>
        <v>0</v>
      </c>
      <c r="BL296" s="22" t="s">
        <v>640</v>
      </c>
      <c r="BM296" s="22" t="s">
        <v>821</v>
      </c>
    </row>
    <row r="297" s="1" customFormat="1" ht="16.5" customHeight="1">
      <c r="B297" s="44"/>
      <c r="C297" s="219" t="s">
        <v>500</v>
      </c>
      <c r="D297" s="219" t="s">
        <v>142</v>
      </c>
      <c r="E297" s="220" t="s">
        <v>643</v>
      </c>
      <c r="F297" s="221" t="s">
        <v>644</v>
      </c>
      <c r="G297" s="222" t="s">
        <v>639</v>
      </c>
      <c r="H297" s="223">
        <v>1</v>
      </c>
      <c r="I297" s="224"/>
      <c r="J297" s="225">
        <f>ROUND(I297*H297,2)</f>
        <v>0</v>
      </c>
      <c r="K297" s="221" t="s">
        <v>146</v>
      </c>
      <c r="L297" s="70"/>
      <c r="M297" s="226" t="s">
        <v>23</v>
      </c>
      <c r="N297" s="227" t="s">
        <v>46</v>
      </c>
      <c r="O297" s="45"/>
      <c r="P297" s="228">
        <f>O297*H297</f>
        <v>0</v>
      </c>
      <c r="Q297" s="228">
        <v>0</v>
      </c>
      <c r="R297" s="228">
        <f>Q297*H297</f>
        <v>0</v>
      </c>
      <c r="S297" s="228">
        <v>0</v>
      </c>
      <c r="T297" s="229">
        <f>S297*H297</f>
        <v>0</v>
      </c>
      <c r="AR297" s="22" t="s">
        <v>640</v>
      </c>
      <c r="AT297" s="22" t="s">
        <v>142</v>
      </c>
      <c r="AU297" s="22" t="s">
        <v>85</v>
      </c>
      <c r="AY297" s="22" t="s">
        <v>140</v>
      </c>
      <c r="BE297" s="230">
        <f>IF(N297="základní",J297,0)</f>
        <v>0</v>
      </c>
      <c r="BF297" s="230">
        <f>IF(N297="snížená",J297,0)</f>
        <v>0</v>
      </c>
      <c r="BG297" s="230">
        <f>IF(N297="zákl. přenesená",J297,0)</f>
        <v>0</v>
      </c>
      <c r="BH297" s="230">
        <f>IF(N297="sníž. přenesená",J297,0)</f>
        <v>0</v>
      </c>
      <c r="BI297" s="230">
        <f>IF(N297="nulová",J297,0)</f>
        <v>0</v>
      </c>
      <c r="BJ297" s="22" t="s">
        <v>83</v>
      </c>
      <c r="BK297" s="230">
        <f>ROUND(I297*H297,2)</f>
        <v>0</v>
      </c>
      <c r="BL297" s="22" t="s">
        <v>640</v>
      </c>
      <c r="BM297" s="22" t="s">
        <v>822</v>
      </c>
    </row>
    <row r="298" s="10" customFormat="1" ht="29.88" customHeight="1">
      <c r="B298" s="203"/>
      <c r="C298" s="204"/>
      <c r="D298" s="205" t="s">
        <v>74</v>
      </c>
      <c r="E298" s="217" t="s">
        <v>646</v>
      </c>
      <c r="F298" s="217" t="s">
        <v>647</v>
      </c>
      <c r="G298" s="204"/>
      <c r="H298" s="204"/>
      <c r="I298" s="207"/>
      <c r="J298" s="218">
        <f>BK298</f>
        <v>0</v>
      </c>
      <c r="K298" s="204"/>
      <c r="L298" s="209"/>
      <c r="M298" s="210"/>
      <c r="N298" s="211"/>
      <c r="O298" s="211"/>
      <c r="P298" s="212">
        <f>SUM(P299:P301)</f>
        <v>0</v>
      </c>
      <c r="Q298" s="211"/>
      <c r="R298" s="212">
        <f>SUM(R299:R301)</f>
        <v>0</v>
      </c>
      <c r="S298" s="211"/>
      <c r="T298" s="213">
        <f>SUM(T299:T301)</f>
        <v>0</v>
      </c>
      <c r="AR298" s="214" t="s">
        <v>170</v>
      </c>
      <c r="AT298" s="215" t="s">
        <v>74</v>
      </c>
      <c r="AU298" s="215" t="s">
        <v>83</v>
      </c>
      <c r="AY298" s="214" t="s">
        <v>140</v>
      </c>
      <c r="BK298" s="216">
        <f>SUM(BK299:BK301)</f>
        <v>0</v>
      </c>
    </row>
    <row r="299" s="1" customFormat="1" ht="16.5" customHeight="1">
      <c r="B299" s="44"/>
      <c r="C299" s="219" t="s">
        <v>504</v>
      </c>
      <c r="D299" s="219" t="s">
        <v>142</v>
      </c>
      <c r="E299" s="220" t="s">
        <v>649</v>
      </c>
      <c r="F299" s="221" t="s">
        <v>650</v>
      </c>
      <c r="G299" s="222" t="s">
        <v>639</v>
      </c>
      <c r="H299" s="223">
        <v>1</v>
      </c>
      <c r="I299" s="224"/>
      <c r="J299" s="225">
        <f>ROUND(I299*H299,2)</f>
        <v>0</v>
      </c>
      <c r="K299" s="221" t="s">
        <v>146</v>
      </c>
      <c r="L299" s="70"/>
      <c r="M299" s="226" t="s">
        <v>23</v>
      </c>
      <c r="N299" s="227" t="s">
        <v>46</v>
      </c>
      <c r="O299" s="45"/>
      <c r="P299" s="228">
        <f>O299*H299</f>
        <v>0</v>
      </c>
      <c r="Q299" s="228">
        <v>0</v>
      </c>
      <c r="R299" s="228">
        <f>Q299*H299</f>
        <v>0</v>
      </c>
      <c r="S299" s="228">
        <v>0</v>
      </c>
      <c r="T299" s="229">
        <f>S299*H299</f>
        <v>0</v>
      </c>
      <c r="AR299" s="22" t="s">
        <v>640</v>
      </c>
      <c r="AT299" s="22" t="s">
        <v>142</v>
      </c>
      <c r="AU299" s="22" t="s">
        <v>85</v>
      </c>
      <c r="AY299" s="22" t="s">
        <v>140</v>
      </c>
      <c r="BE299" s="230">
        <f>IF(N299="základní",J299,0)</f>
        <v>0</v>
      </c>
      <c r="BF299" s="230">
        <f>IF(N299="snížená",J299,0)</f>
        <v>0</v>
      </c>
      <c r="BG299" s="230">
        <f>IF(N299="zákl. přenesená",J299,0)</f>
        <v>0</v>
      </c>
      <c r="BH299" s="230">
        <f>IF(N299="sníž. přenesená",J299,0)</f>
        <v>0</v>
      </c>
      <c r="BI299" s="230">
        <f>IF(N299="nulová",J299,0)</f>
        <v>0</v>
      </c>
      <c r="BJ299" s="22" t="s">
        <v>83</v>
      </c>
      <c r="BK299" s="230">
        <f>ROUND(I299*H299,2)</f>
        <v>0</v>
      </c>
      <c r="BL299" s="22" t="s">
        <v>640</v>
      </c>
      <c r="BM299" s="22" t="s">
        <v>823</v>
      </c>
    </row>
    <row r="300" s="1" customFormat="1" ht="16.5" customHeight="1">
      <c r="B300" s="44"/>
      <c r="C300" s="219" t="s">
        <v>508</v>
      </c>
      <c r="D300" s="219" t="s">
        <v>142</v>
      </c>
      <c r="E300" s="220" t="s">
        <v>653</v>
      </c>
      <c r="F300" s="221" t="s">
        <v>654</v>
      </c>
      <c r="G300" s="222" t="s">
        <v>639</v>
      </c>
      <c r="H300" s="223">
        <v>1</v>
      </c>
      <c r="I300" s="224"/>
      <c r="J300" s="225">
        <f>ROUND(I300*H300,2)</f>
        <v>0</v>
      </c>
      <c r="K300" s="221" t="s">
        <v>146</v>
      </c>
      <c r="L300" s="70"/>
      <c r="M300" s="226" t="s">
        <v>23</v>
      </c>
      <c r="N300" s="227" t="s">
        <v>46</v>
      </c>
      <c r="O300" s="45"/>
      <c r="P300" s="228">
        <f>O300*H300</f>
        <v>0</v>
      </c>
      <c r="Q300" s="228">
        <v>0</v>
      </c>
      <c r="R300" s="228">
        <f>Q300*H300</f>
        <v>0</v>
      </c>
      <c r="S300" s="228">
        <v>0</v>
      </c>
      <c r="T300" s="229">
        <f>S300*H300</f>
        <v>0</v>
      </c>
      <c r="AR300" s="22" t="s">
        <v>640</v>
      </c>
      <c r="AT300" s="22" t="s">
        <v>142</v>
      </c>
      <c r="AU300" s="22" t="s">
        <v>85</v>
      </c>
      <c r="AY300" s="22" t="s">
        <v>140</v>
      </c>
      <c r="BE300" s="230">
        <f>IF(N300="základní",J300,0)</f>
        <v>0</v>
      </c>
      <c r="BF300" s="230">
        <f>IF(N300="snížená",J300,0)</f>
        <v>0</v>
      </c>
      <c r="BG300" s="230">
        <f>IF(N300="zákl. přenesená",J300,0)</f>
        <v>0</v>
      </c>
      <c r="BH300" s="230">
        <f>IF(N300="sníž. přenesená",J300,0)</f>
        <v>0</v>
      </c>
      <c r="BI300" s="230">
        <f>IF(N300="nulová",J300,0)</f>
        <v>0</v>
      </c>
      <c r="BJ300" s="22" t="s">
        <v>83</v>
      </c>
      <c r="BK300" s="230">
        <f>ROUND(I300*H300,2)</f>
        <v>0</v>
      </c>
      <c r="BL300" s="22" t="s">
        <v>640</v>
      </c>
      <c r="BM300" s="22" t="s">
        <v>824</v>
      </c>
    </row>
    <row r="301" s="1" customFormat="1" ht="16.5" customHeight="1">
      <c r="B301" s="44"/>
      <c r="C301" s="219" t="s">
        <v>513</v>
      </c>
      <c r="D301" s="219" t="s">
        <v>142</v>
      </c>
      <c r="E301" s="220" t="s">
        <v>657</v>
      </c>
      <c r="F301" s="221" t="s">
        <v>658</v>
      </c>
      <c r="G301" s="222" t="s">
        <v>639</v>
      </c>
      <c r="H301" s="223">
        <v>1</v>
      </c>
      <c r="I301" s="224"/>
      <c r="J301" s="225">
        <f>ROUND(I301*H301,2)</f>
        <v>0</v>
      </c>
      <c r="K301" s="221" t="s">
        <v>146</v>
      </c>
      <c r="L301" s="70"/>
      <c r="M301" s="226" t="s">
        <v>23</v>
      </c>
      <c r="N301" s="266" t="s">
        <v>46</v>
      </c>
      <c r="O301" s="267"/>
      <c r="P301" s="268">
        <f>O301*H301</f>
        <v>0</v>
      </c>
      <c r="Q301" s="268">
        <v>0</v>
      </c>
      <c r="R301" s="268">
        <f>Q301*H301</f>
        <v>0</v>
      </c>
      <c r="S301" s="268">
        <v>0</v>
      </c>
      <c r="T301" s="269">
        <f>S301*H301</f>
        <v>0</v>
      </c>
      <c r="AR301" s="22" t="s">
        <v>640</v>
      </c>
      <c r="AT301" s="22" t="s">
        <v>142</v>
      </c>
      <c r="AU301" s="22" t="s">
        <v>85</v>
      </c>
      <c r="AY301" s="22" t="s">
        <v>140</v>
      </c>
      <c r="BE301" s="230">
        <f>IF(N301="základní",J301,0)</f>
        <v>0</v>
      </c>
      <c r="BF301" s="230">
        <f>IF(N301="snížená",J301,0)</f>
        <v>0</v>
      </c>
      <c r="BG301" s="230">
        <f>IF(N301="zákl. přenesená",J301,0)</f>
        <v>0</v>
      </c>
      <c r="BH301" s="230">
        <f>IF(N301="sníž. přenesená",J301,0)</f>
        <v>0</v>
      </c>
      <c r="BI301" s="230">
        <f>IF(N301="nulová",J301,0)</f>
        <v>0</v>
      </c>
      <c r="BJ301" s="22" t="s">
        <v>83</v>
      </c>
      <c r="BK301" s="230">
        <f>ROUND(I301*H301,2)</f>
        <v>0</v>
      </c>
      <c r="BL301" s="22" t="s">
        <v>640</v>
      </c>
      <c r="BM301" s="22" t="s">
        <v>825</v>
      </c>
    </row>
    <row r="302" s="1" customFormat="1" ht="6.96" customHeight="1">
      <c r="B302" s="65"/>
      <c r="C302" s="66"/>
      <c r="D302" s="66"/>
      <c r="E302" s="66"/>
      <c r="F302" s="66"/>
      <c r="G302" s="66"/>
      <c r="H302" s="66"/>
      <c r="I302" s="164"/>
      <c r="J302" s="66"/>
      <c r="K302" s="66"/>
      <c r="L302" s="70"/>
    </row>
  </sheetData>
  <sheetProtection sheet="1" autoFilter="0" formatColumns="0" formatRows="0" objects="1" scenarios="1" spinCount="100000" saltValue="78njAzxIHGOW/85eJGaiRNV/IQOSLDm9nirhG579dmcpkhZOFHQGI3LjsHBX80J7tqSxLKJ/A3fJ7IO+ZboiVg==" hashValue="PGnBocNAz6B181eHIyTb2NlrVHhsUHA36VcndMg1XcR/7k8ybyoIZFOsiyeKo2vM5RSTyiCRNKnXTgL+zdy7JQ==" algorithmName="SHA-512" password="CC35"/>
  <autoFilter ref="C93:K301"/>
  <mergeCells count="10">
    <mergeCell ref="E7:H7"/>
    <mergeCell ref="E9:H9"/>
    <mergeCell ref="E24:H24"/>
    <mergeCell ref="E45:H45"/>
    <mergeCell ref="E47:H47"/>
    <mergeCell ref="J51:J52"/>
    <mergeCell ref="E84:H84"/>
    <mergeCell ref="E86:H86"/>
    <mergeCell ref="G1:H1"/>
    <mergeCell ref="L2:V2"/>
  </mergeCells>
  <hyperlinks>
    <hyperlink ref="F1:G1" location="C2" display="1) Krycí list soupisu"/>
    <hyperlink ref="G1:H1" location="C54"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92</v>
      </c>
      <c r="G1" s="137" t="s">
        <v>93</v>
      </c>
      <c r="H1" s="137"/>
      <c r="I1" s="138"/>
      <c r="J1" s="137" t="s">
        <v>94</v>
      </c>
      <c r="K1" s="136" t="s">
        <v>95</v>
      </c>
      <c r="L1" s="137" t="s">
        <v>96</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91</v>
      </c>
    </row>
    <row r="3" ht="6.96" customHeight="1">
      <c r="B3" s="23"/>
      <c r="C3" s="24"/>
      <c r="D3" s="24"/>
      <c r="E3" s="24"/>
      <c r="F3" s="24"/>
      <c r="G3" s="24"/>
      <c r="H3" s="24"/>
      <c r="I3" s="139"/>
      <c r="J3" s="24"/>
      <c r="K3" s="25"/>
      <c r="AT3" s="22" t="s">
        <v>85</v>
      </c>
    </row>
    <row r="4" ht="36.96" customHeight="1">
      <c r="B4" s="26"/>
      <c r="C4" s="27"/>
      <c r="D4" s="28" t="s">
        <v>97</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Revitalizace janovského potoka a mostků, Litvínov</v>
      </c>
      <c r="F7" s="38"/>
      <c r="G7" s="38"/>
      <c r="H7" s="38"/>
      <c r="I7" s="140"/>
      <c r="J7" s="27"/>
      <c r="K7" s="29"/>
    </row>
    <row r="8" s="1" customFormat="1">
      <c r="B8" s="44"/>
      <c r="C8" s="45"/>
      <c r="D8" s="38" t="s">
        <v>98</v>
      </c>
      <c r="E8" s="45"/>
      <c r="F8" s="45"/>
      <c r="G8" s="45"/>
      <c r="H8" s="45"/>
      <c r="I8" s="142"/>
      <c r="J8" s="45"/>
      <c r="K8" s="49"/>
    </row>
    <row r="9" s="1" customFormat="1" ht="36.96" customHeight="1">
      <c r="B9" s="44"/>
      <c r="C9" s="45"/>
      <c r="D9" s="45"/>
      <c r="E9" s="143" t="s">
        <v>826</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23</v>
      </c>
      <c r="K11" s="49"/>
    </row>
    <row r="12" s="1" customFormat="1" ht="14.4" customHeight="1">
      <c r="B12" s="44"/>
      <c r="C12" s="45"/>
      <c r="D12" s="38" t="s">
        <v>24</v>
      </c>
      <c r="E12" s="45"/>
      <c r="F12" s="33" t="s">
        <v>25</v>
      </c>
      <c r="G12" s="45"/>
      <c r="H12" s="45"/>
      <c r="I12" s="144" t="s">
        <v>26</v>
      </c>
      <c r="J12" s="145" t="str">
        <f>'Rekapitulace stavby'!AN8</f>
        <v>24. 7. 2017</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23</v>
      </c>
      <c r="K14" s="49"/>
    </row>
    <row r="15" s="1" customFormat="1" ht="18" customHeight="1">
      <c r="B15" s="44"/>
      <c r="C15" s="45"/>
      <c r="D15" s="45"/>
      <c r="E15" s="33" t="s">
        <v>30</v>
      </c>
      <c r="F15" s="45"/>
      <c r="G15" s="45"/>
      <c r="H15" s="45"/>
      <c r="I15" s="144" t="s">
        <v>31</v>
      </c>
      <c r="J15" s="33" t="s">
        <v>23</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35</v>
      </c>
      <c r="K20" s="49"/>
    </row>
    <row r="21" s="1" customFormat="1" ht="18" customHeight="1">
      <c r="B21" s="44"/>
      <c r="C21" s="45"/>
      <c r="D21" s="45"/>
      <c r="E21" s="33" t="s">
        <v>36</v>
      </c>
      <c r="F21" s="45"/>
      <c r="G21" s="45"/>
      <c r="H21" s="45"/>
      <c r="I21" s="144" t="s">
        <v>31</v>
      </c>
      <c r="J21" s="33" t="s">
        <v>37</v>
      </c>
      <c r="K21" s="49"/>
    </row>
    <row r="22" s="1" customFormat="1" ht="6.96" customHeight="1">
      <c r="B22" s="44"/>
      <c r="C22" s="45"/>
      <c r="D22" s="45"/>
      <c r="E22" s="45"/>
      <c r="F22" s="45"/>
      <c r="G22" s="45"/>
      <c r="H22" s="45"/>
      <c r="I22" s="142"/>
      <c r="J22" s="45"/>
      <c r="K22" s="49"/>
    </row>
    <row r="23" s="1" customFormat="1" ht="14.4" customHeight="1">
      <c r="B23" s="44"/>
      <c r="C23" s="45"/>
      <c r="D23" s="38" t="s">
        <v>39</v>
      </c>
      <c r="E23" s="45"/>
      <c r="F23" s="45"/>
      <c r="G23" s="45"/>
      <c r="H23" s="45"/>
      <c r="I23" s="142"/>
      <c r="J23" s="45"/>
      <c r="K23" s="49"/>
    </row>
    <row r="24" s="6" customFormat="1" ht="16.5" customHeight="1">
      <c r="B24" s="146"/>
      <c r="C24" s="147"/>
      <c r="D24" s="147"/>
      <c r="E24" s="42" t="s">
        <v>23</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41</v>
      </c>
      <c r="E27" s="45"/>
      <c r="F27" s="45"/>
      <c r="G27" s="45"/>
      <c r="H27" s="45"/>
      <c r="I27" s="142"/>
      <c r="J27" s="153">
        <f>ROUND(J95,2)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43</v>
      </c>
      <c r="G29" s="45"/>
      <c r="H29" s="45"/>
      <c r="I29" s="154" t="s">
        <v>42</v>
      </c>
      <c r="J29" s="50" t="s">
        <v>44</v>
      </c>
      <c r="K29" s="49"/>
    </row>
    <row r="30" s="1" customFormat="1" ht="14.4" customHeight="1">
      <c r="B30" s="44"/>
      <c r="C30" s="45"/>
      <c r="D30" s="53" t="s">
        <v>45</v>
      </c>
      <c r="E30" s="53" t="s">
        <v>46</v>
      </c>
      <c r="F30" s="155">
        <f>ROUND(SUM(BE95:BE313), 2)</f>
        <v>0</v>
      </c>
      <c r="G30" s="45"/>
      <c r="H30" s="45"/>
      <c r="I30" s="156">
        <v>0.20999999999999999</v>
      </c>
      <c r="J30" s="155">
        <f>ROUND(ROUND((SUM(BE95:BE313)), 2)*I30, 2)</f>
        <v>0</v>
      </c>
      <c r="K30" s="49"/>
    </row>
    <row r="31" s="1" customFormat="1" ht="14.4" customHeight="1">
      <c r="B31" s="44"/>
      <c r="C31" s="45"/>
      <c r="D31" s="45"/>
      <c r="E31" s="53" t="s">
        <v>47</v>
      </c>
      <c r="F31" s="155">
        <f>ROUND(SUM(BF95:BF313), 2)</f>
        <v>0</v>
      </c>
      <c r="G31" s="45"/>
      <c r="H31" s="45"/>
      <c r="I31" s="156">
        <v>0.14999999999999999</v>
      </c>
      <c r="J31" s="155">
        <f>ROUND(ROUND((SUM(BF95:BF313)), 2)*I31, 2)</f>
        <v>0</v>
      </c>
      <c r="K31" s="49"/>
    </row>
    <row r="32" hidden="1" s="1" customFormat="1" ht="14.4" customHeight="1">
      <c r="B32" s="44"/>
      <c r="C32" s="45"/>
      <c r="D32" s="45"/>
      <c r="E32" s="53" t="s">
        <v>48</v>
      </c>
      <c r="F32" s="155">
        <f>ROUND(SUM(BG95:BG313), 2)</f>
        <v>0</v>
      </c>
      <c r="G32" s="45"/>
      <c r="H32" s="45"/>
      <c r="I32" s="156">
        <v>0.20999999999999999</v>
      </c>
      <c r="J32" s="155">
        <v>0</v>
      </c>
      <c r="K32" s="49"/>
    </row>
    <row r="33" hidden="1" s="1" customFormat="1" ht="14.4" customHeight="1">
      <c r="B33" s="44"/>
      <c r="C33" s="45"/>
      <c r="D33" s="45"/>
      <c r="E33" s="53" t="s">
        <v>49</v>
      </c>
      <c r="F33" s="155">
        <f>ROUND(SUM(BH95:BH313), 2)</f>
        <v>0</v>
      </c>
      <c r="G33" s="45"/>
      <c r="H33" s="45"/>
      <c r="I33" s="156">
        <v>0.14999999999999999</v>
      </c>
      <c r="J33" s="155">
        <v>0</v>
      </c>
      <c r="K33" s="49"/>
    </row>
    <row r="34" hidden="1" s="1" customFormat="1" ht="14.4" customHeight="1">
      <c r="B34" s="44"/>
      <c r="C34" s="45"/>
      <c r="D34" s="45"/>
      <c r="E34" s="53" t="s">
        <v>50</v>
      </c>
      <c r="F34" s="155">
        <f>ROUND(SUM(BI95:BI313),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51</v>
      </c>
      <c r="E36" s="96"/>
      <c r="F36" s="96"/>
      <c r="G36" s="159" t="s">
        <v>52</v>
      </c>
      <c r="H36" s="160" t="s">
        <v>53</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100</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Revitalizace janovského potoka a mostků, Litvínov</v>
      </c>
      <c r="F45" s="38"/>
      <c r="G45" s="38"/>
      <c r="H45" s="38"/>
      <c r="I45" s="142"/>
      <c r="J45" s="45"/>
      <c r="K45" s="49"/>
    </row>
    <row r="46" s="1" customFormat="1" ht="14.4" customHeight="1">
      <c r="B46" s="44"/>
      <c r="C46" s="38" t="s">
        <v>98</v>
      </c>
      <c r="D46" s="45"/>
      <c r="E46" s="45"/>
      <c r="F46" s="45"/>
      <c r="G46" s="45"/>
      <c r="H46" s="45"/>
      <c r="I46" s="142"/>
      <c r="J46" s="45"/>
      <c r="K46" s="49"/>
    </row>
    <row r="47" s="1" customFormat="1" ht="17.25" customHeight="1">
      <c r="B47" s="44"/>
      <c r="C47" s="45"/>
      <c r="D47" s="45"/>
      <c r="E47" s="143" t="str">
        <f>E9</f>
        <v>738c - Mostek ul. Mlýnská</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Litvínov</v>
      </c>
      <c r="G49" s="45"/>
      <c r="H49" s="45"/>
      <c r="I49" s="144" t="s">
        <v>26</v>
      </c>
      <c r="J49" s="145" t="str">
        <f>IF(J12="","",J12)</f>
        <v>24. 7. 2017</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Město Litvínov, MÚ Litvínov</v>
      </c>
      <c r="G51" s="45"/>
      <c r="H51" s="45"/>
      <c r="I51" s="144" t="s">
        <v>34</v>
      </c>
      <c r="J51" s="42" t="str">
        <f>E21</f>
        <v>ENIMA PRO, a.s.</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101</v>
      </c>
      <c r="D54" s="157"/>
      <c r="E54" s="157"/>
      <c r="F54" s="157"/>
      <c r="G54" s="157"/>
      <c r="H54" s="157"/>
      <c r="I54" s="171"/>
      <c r="J54" s="172" t="s">
        <v>102</v>
      </c>
      <c r="K54" s="173"/>
    </row>
    <row r="55" s="1" customFormat="1" ht="10.32" customHeight="1">
      <c r="B55" s="44"/>
      <c r="C55" s="45"/>
      <c r="D55" s="45"/>
      <c r="E55" s="45"/>
      <c r="F55" s="45"/>
      <c r="G55" s="45"/>
      <c r="H55" s="45"/>
      <c r="I55" s="142"/>
      <c r="J55" s="45"/>
      <c r="K55" s="49"/>
    </row>
    <row r="56" s="1" customFormat="1" ht="29.28" customHeight="1">
      <c r="B56" s="44"/>
      <c r="C56" s="174" t="s">
        <v>103</v>
      </c>
      <c r="D56" s="45"/>
      <c r="E56" s="45"/>
      <c r="F56" s="45"/>
      <c r="G56" s="45"/>
      <c r="H56" s="45"/>
      <c r="I56" s="142"/>
      <c r="J56" s="153">
        <f>J95</f>
        <v>0</v>
      </c>
      <c r="K56" s="49"/>
      <c r="AU56" s="22" t="s">
        <v>104</v>
      </c>
    </row>
    <row r="57" s="7" customFormat="1" ht="24.96" customHeight="1">
      <c r="B57" s="175"/>
      <c r="C57" s="176"/>
      <c r="D57" s="177" t="s">
        <v>105</v>
      </c>
      <c r="E57" s="178"/>
      <c r="F57" s="178"/>
      <c r="G57" s="178"/>
      <c r="H57" s="178"/>
      <c r="I57" s="179"/>
      <c r="J57" s="180">
        <f>J96</f>
        <v>0</v>
      </c>
      <c r="K57" s="181"/>
    </row>
    <row r="58" s="8" customFormat="1" ht="19.92" customHeight="1">
      <c r="B58" s="182"/>
      <c r="C58" s="183"/>
      <c r="D58" s="184" t="s">
        <v>106</v>
      </c>
      <c r="E58" s="185"/>
      <c r="F58" s="185"/>
      <c r="G58" s="185"/>
      <c r="H58" s="185"/>
      <c r="I58" s="186"/>
      <c r="J58" s="187">
        <f>J97</f>
        <v>0</v>
      </c>
      <c r="K58" s="188"/>
    </row>
    <row r="59" s="8" customFormat="1" ht="19.92" customHeight="1">
      <c r="B59" s="182"/>
      <c r="C59" s="183"/>
      <c r="D59" s="184" t="s">
        <v>107</v>
      </c>
      <c r="E59" s="185"/>
      <c r="F59" s="185"/>
      <c r="G59" s="185"/>
      <c r="H59" s="185"/>
      <c r="I59" s="186"/>
      <c r="J59" s="187">
        <f>J127</f>
        <v>0</v>
      </c>
      <c r="K59" s="188"/>
    </row>
    <row r="60" s="8" customFormat="1" ht="19.92" customHeight="1">
      <c r="B60" s="182"/>
      <c r="C60" s="183"/>
      <c r="D60" s="184" t="s">
        <v>108</v>
      </c>
      <c r="E60" s="185"/>
      <c r="F60" s="185"/>
      <c r="G60" s="185"/>
      <c r="H60" s="185"/>
      <c r="I60" s="186"/>
      <c r="J60" s="187">
        <f>J137</f>
        <v>0</v>
      </c>
      <c r="K60" s="188"/>
    </row>
    <row r="61" s="8" customFormat="1" ht="19.92" customHeight="1">
      <c r="B61" s="182"/>
      <c r="C61" s="183"/>
      <c r="D61" s="184" t="s">
        <v>110</v>
      </c>
      <c r="E61" s="185"/>
      <c r="F61" s="185"/>
      <c r="G61" s="185"/>
      <c r="H61" s="185"/>
      <c r="I61" s="186"/>
      <c r="J61" s="187">
        <f>J160</f>
        <v>0</v>
      </c>
      <c r="K61" s="188"/>
    </row>
    <row r="62" s="8" customFormat="1" ht="19.92" customHeight="1">
      <c r="B62" s="182"/>
      <c r="C62" s="183"/>
      <c r="D62" s="184" t="s">
        <v>111</v>
      </c>
      <c r="E62" s="185"/>
      <c r="F62" s="185"/>
      <c r="G62" s="185"/>
      <c r="H62" s="185"/>
      <c r="I62" s="186"/>
      <c r="J62" s="187">
        <f>J171</f>
        <v>0</v>
      </c>
      <c r="K62" s="188"/>
    </row>
    <row r="63" s="8" customFormat="1" ht="19.92" customHeight="1">
      <c r="B63" s="182"/>
      <c r="C63" s="183"/>
      <c r="D63" s="184" t="s">
        <v>112</v>
      </c>
      <c r="E63" s="185"/>
      <c r="F63" s="185"/>
      <c r="G63" s="185"/>
      <c r="H63" s="185"/>
      <c r="I63" s="186"/>
      <c r="J63" s="187">
        <f>J196</f>
        <v>0</v>
      </c>
      <c r="K63" s="188"/>
    </row>
    <row r="64" s="8" customFormat="1" ht="19.92" customHeight="1">
      <c r="B64" s="182"/>
      <c r="C64" s="183"/>
      <c r="D64" s="184" t="s">
        <v>113</v>
      </c>
      <c r="E64" s="185"/>
      <c r="F64" s="185"/>
      <c r="G64" s="185"/>
      <c r="H64" s="185"/>
      <c r="I64" s="186"/>
      <c r="J64" s="187">
        <f>J203</f>
        <v>0</v>
      </c>
      <c r="K64" s="188"/>
    </row>
    <row r="65" s="8" customFormat="1" ht="19.92" customHeight="1">
      <c r="B65" s="182"/>
      <c r="C65" s="183"/>
      <c r="D65" s="184" t="s">
        <v>114</v>
      </c>
      <c r="E65" s="185"/>
      <c r="F65" s="185"/>
      <c r="G65" s="185"/>
      <c r="H65" s="185"/>
      <c r="I65" s="186"/>
      <c r="J65" s="187">
        <f>J260</f>
        <v>0</v>
      </c>
      <c r="K65" s="188"/>
    </row>
    <row r="66" s="8" customFormat="1" ht="19.92" customHeight="1">
      <c r="B66" s="182"/>
      <c r="C66" s="183"/>
      <c r="D66" s="184" t="s">
        <v>115</v>
      </c>
      <c r="E66" s="185"/>
      <c r="F66" s="185"/>
      <c r="G66" s="185"/>
      <c r="H66" s="185"/>
      <c r="I66" s="186"/>
      <c r="J66" s="187">
        <f>J269</f>
        <v>0</v>
      </c>
      <c r="K66" s="188"/>
    </row>
    <row r="67" s="7" customFormat="1" ht="24.96" customHeight="1">
      <c r="B67" s="175"/>
      <c r="C67" s="176"/>
      <c r="D67" s="177" t="s">
        <v>116</v>
      </c>
      <c r="E67" s="178"/>
      <c r="F67" s="178"/>
      <c r="G67" s="178"/>
      <c r="H67" s="178"/>
      <c r="I67" s="179"/>
      <c r="J67" s="180">
        <f>J272</f>
        <v>0</v>
      </c>
      <c r="K67" s="181"/>
    </row>
    <row r="68" s="8" customFormat="1" ht="19.92" customHeight="1">
      <c r="B68" s="182"/>
      <c r="C68" s="183"/>
      <c r="D68" s="184" t="s">
        <v>117</v>
      </c>
      <c r="E68" s="185"/>
      <c r="F68" s="185"/>
      <c r="G68" s="185"/>
      <c r="H68" s="185"/>
      <c r="I68" s="186"/>
      <c r="J68" s="187">
        <f>J273</f>
        <v>0</v>
      </c>
      <c r="K68" s="188"/>
    </row>
    <row r="69" s="8" customFormat="1" ht="19.92" customHeight="1">
      <c r="B69" s="182"/>
      <c r="C69" s="183"/>
      <c r="D69" s="184" t="s">
        <v>827</v>
      </c>
      <c r="E69" s="185"/>
      <c r="F69" s="185"/>
      <c r="G69" s="185"/>
      <c r="H69" s="185"/>
      <c r="I69" s="186"/>
      <c r="J69" s="187">
        <f>J287</f>
        <v>0</v>
      </c>
      <c r="K69" s="188"/>
    </row>
    <row r="70" s="8" customFormat="1" ht="19.92" customHeight="1">
      <c r="B70" s="182"/>
      <c r="C70" s="183"/>
      <c r="D70" s="184" t="s">
        <v>118</v>
      </c>
      <c r="E70" s="185"/>
      <c r="F70" s="185"/>
      <c r="G70" s="185"/>
      <c r="H70" s="185"/>
      <c r="I70" s="186"/>
      <c r="J70" s="187">
        <f>J289</f>
        <v>0</v>
      </c>
      <c r="K70" s="188"/>
    </row>
    <row r="71" s="7" customFormat="1" ht="24.96" customHeight="1">
      <c r="B71" s="175"/>
      <c r="C71" s="176"/>
      <c r="D71" s="177" t="s">
        <v>119</v>
      </c>
      <c r="E71" s="178"/>
      <c r="F71" s="178"/>
      <c r="G71" s="178"/>
      <c r="H71" s="178"/>
      <c r="I71" s="179"/>
      <c r="J71" s="180">
        <f>J301</f>
        <v>0</v>
      </c>
      <c r="K71" s="181"/>
    </row>
    <row r="72" s="8" customFormat="1" ht="19.92" customHeight="1">
      <c r="B72" s="182"/>
      <c r="C72" s="183"/>
      <c r="D72" s="184" t="s">
        <v>120</v>
      </c>
      <c r="E72" s="185"/>
      <c r="F72" s="185"/>
      <c r="G72" s="185"/>
      <c r="H72" s="185"/>
      <c r="I72" s="186"/>
      <c r="J72" s="187">
        <f>J302</f>
        <v>0</v>
      </c>
      <c r="K72" s="188"/>
    </row>
    <row r="73" s="7" customFormat="1" ht="24.96" customHeight="1">
      <c r="B73" s="175"/>
      <c r="C73" s="176"/>
      <c r="D73" s="177" t="s">
        <v>121</v>
      </c>
      <c r="E73" s="178"/>
      <c r="F73" s="178"/>
      <c r="G73" s="178"/>
      <c r="H73" s="178"/>
      <c r="I73" s="179"/>
      <c r="J73" s="180">
        <f>J306</f>
        <v>0</v>
      </c>
      <c r="K73" s="181"/>
    </row>
    <row r="74" s="8" customFormat="1" ht="19.92" customHeight="1">
      <c r="B74" s="182"/>
      <c r="C74" s="183"/>
      <c r="D74" s="184" t="s">
        <v>122</v>
      </c>
      <c r="E74" s="185"/>
      <c r="F74" s="185"/>
      <c r="G74" s="185"/>
      <c r="H74" s="185"/>
      <c r="I74" s="186"/>
      <c r="J74" s="187">
        <f>J307</f>
        <v>0</v>
      </c>
      <c r="K74" s="188"/>
    </row>
    <row r="75" s="8" customFormat="1" ht="19.92" customHeight="1">
      <c r="B75" s="182"/>
      <c r="C75" s="183"/>
      <c r="D75" s="184" t="s">
        <v>123</v>
      </c>
      <c r="E75" s="185"/>
      <c r="F75" s="185"/>
      <c r="G75" s="185"/>
      <c r="H75" s="185"/>
      <c r="I75" s="186"/>
      <c r="J75" s="187">
        <f>J310</f>
        <v>0</v>
      </c>
      <c r="K75" s="188"/>
    </row>
    <row r="76" s="1" customFormat="1" ht="21.84" customHeight="1">
      <c r="B76" s="44"/>
      <c r="C76" s="45"/>
      <c r="D76" s="45"/>
      <c r="E76" s="45"/>
      <c r="F76" s="45"/>
      <c r="G76" s="45"/>
      <c r="H76" s="45"/>
      <c r="I76" s="142"/>
      <c r="J76" s="45"/>
      <c r="K76" s="49"/>
    </row>
    <row r="77" s="1" customFormat="1" ht="6.96" customHeight="1">
      <c r="B77" s="65"/>
      <c r="C77" s="66"/>
      <c r="D77" s="66"/>
      <c r="E77" s="66"/>
      <c r="F77" s="66"/>
      <c r="G77" s="66"/>
      <c r="H77" s="66"/>
      <c r="I77" s="164"/>
      <c r="J77" s="66"/>
      <c r="K77" s="67"/>
    </row>
    <row r="81" s="1" customFormat="1" ht="6.96" customHeight="1">
      <c r="B81" s="68"/>
      <c r="C81" s="69"/>
      <c r="D81" s="69"/>
      <c r="E81" s="69"/>
      <c r="F81" s="69"/>
      <c r="G81" s="69"/>
      <c r="H81" s="69"/>
      <c r="I81" s="167"/>
      <c r="J81" s="69"/>
      <c r="K81" s="69"/>
      <c r="L81" s="70"/>
    </row>
    <row r="82" s="1" customFormat="1" ht="36.96" customHeight="1">
      <c r="B82" s="44"/>
      <c r="C82" s="71" t="s">
        <v>124</v>
      </c>
      <c r="D82" s="72"/>
      <c r="E82" s="72"/>
      <c r="F82" s="72"/>
      <c r="G82" s="72"/>
      <c r="H82" s="72"/>
      <c r="I82" s="189"/>
      <c r="J82" s="72"/>
      <c r="K82" s="72"/>
      <c r="L82" s="70"/>
    </row>
    <row r="83" s="1" customFormat="1" ht="6.96" customHeight="1">
      <c r="B83" s="44"/>
      <c r="C83" s="72"/>
      <c r="D83" s="72"/>
      <c r="E83" s="72"/>
      <c r="F83" s="72"/>
      <c r="G83" s="72"/>
      <c r="H83" s="72"/>
      <c r="I83" s="189"/>
      <c r="J83" s="72"/>
      <c r="K83" s="72"/>
      <c r="L83" s="70"/>
    </row>
    <row r="84" s="1" customFormat="1" ht="14.4" customHeight="1">
      <c r="B84" s="44"/>
      <c r="C84" s="74" t="s">
        <v>18</v>
      </c>
      <c r="D84" s="72"/>
      <c r="E84" s="72"/>
      <c r="F84" s="72"/>
      <c r="G84" s="72"/>
      <c r="H84" s="72"/>
      <c r="I84" s="189"/>
      <c r="J84" s="72"/>
      <c r="K84" s="72"/>
      <c r="L84" s="70"/>
    </row>
    <row r="85" s="1" customFormat="1" ht="16.5" customHeight="1">
      <c r="B85" s="44"/>
      <c r="C85" s="72"/>
      <c r="D85" s="72"/>
      <c r="E85" s="190" t="str">
        <f>E7</f>
        <v>Revitalizace janovského potoka a mostků, Litvínov</v>
      </c>
      <c r="F85" s="74"/>
      <c r="G85" s="74"/>
      <c r="H85" s="74"/>
      <c r="I85" s="189"/>
      <c r="J85" s="72"/>
      <c r="K85" s="72"/>
      <c r="L85" s="70"/>
    </row>
    <row r="86" s="1" customFormat="1" ht="14.4" customHeight="1">
      <c r="B86" s="44"/>
      <c r="C86" s="74" t="s">
        <v>98</v>
      </c>
      <c r="D86" s="72"/>
      <c r="E86" s="72"/>
      <c r="F86" s="72"/>
      <c r="G86" s="72"/>
      <c r="H86" s="72"/>
      <c r="I86" s="189"/>
      <c r="J86" s="72"/>
      <c r="K86" s="72"/>
      <c r="L86" s="70"/>
    </row>
    <row r="87" s="1" customFormat="1" ht="17.25" customHeight="1">
      <c r="B87" s="44"/>
      <c r="C87" s="72"/>
      <c r="D87" s="72"/>
      <c r="E87" s="80" t="str">
        <f>E9</f>
        <v>738c - Mostek ul. Mlýnská</v>
      </c>
      <c r="F87" s="72"/>
      <c r="G87" s="72"/>
      <c r="H87" s="72"/>
      <c r="I87" s="189"/>
      <c r="J87" s="72"/>
      <c r="K87" s="72"/>
      <c r="L87" s="70"/>
    </row>
    <row r="88" s="1" customFormat="1" ht="6.96" customHeight="1">
      <c r="B88" s="44"/>
      <c r="C88" s="72"/>
      <c r="D88" s="72"/>
      <c r="E88" s="72"/>
      <c r="F88" s="72"/>
      <c r="G88" s="72"/>
      <c r="H88" s="72"/>
      <c r="I88" s="189"/>
      <c r="J88" s="72"/>
      <c r="K88" s="72"/>
      <c r="L88" s="70"/>
    </row>
    <row r="89" s="1" customFormat="1" ht="18" customHeight="1">
      <c r="B89" s="44"/>
      <c r="C89" s="74" t="s">
        <v>24</v>
      </c>
      <c r="D89" s="72"/>
      <c r="E89" s="72"/>
      <c r="F89" s="191" t="str">
        <f>F12</f>
        <v>Litvínov</v>
      </c>
      <c r="G89" s="72"/>
      <c r="H89" s="72"/>
      <c r="I89" s="192" t="s">
        <v>26</v>
      </c>
      <c r="J89" s="83" t="str">
        <f>IF(J12="","",J12)</f>
        <v>24. 7. 2017</v>
      </c>
      <c r="K89" s="72"/>
      <c r="L89" s="70"/>
    </row>
    <row r="90" s="1" customFormat="1" ht="6.96" customHeight="1">
      <c r="B90" s="44"/>
      <c r="C90" s="72"/>
      <c r="D90" s="72"/>
      <c r="E90" s="72"/>
      <c r="F90" s="72"/>
      <c r="G90" s="72"/>
      <c r="H90" s="72"/>
      <c r="I90" s="189"/>
      <c r="J90" s="72"/>
      <c r="K90" s="72"/>
      <c r="L90" s="70"/>
    </row>
    <row r="91" s="1" customFormat="1">
      <c r="B91" s="44"/>
      <c r="C91" s="74" t="s">
        <v>28</v>
      </c>
      <c r="D91" s="72"/>
      <c r="E91" s="72"/>
      <c r="F91" s="191" t="str">
        <f>E15</f>
        <v>Město Litvínov, MÚ Litvínov</v>
      </c>
      <c r="G91" s="72"/>
      <c r="H91" s="72"/>
      <c r="I91" s="192" t="s">
        <v>34</v>
      </c>
      <c r="J91" s="191" t="str">
        <f>E21</f>
        <v>ENIMA PRO, a.s.</v>
      </c>
      <c r="K91" s="72"/>
      <c r="L91" s="70"/>
    </row>
    <row r="92" s="1" customFormat="1" ht="14.4" customHeight="1">
      <c r="B92" s="44"/>
      <c r="C92" s="74" t="s">
        <v>32</v>
      </c>
      <c r="D92" s="72"/>
      <c r="E92" s="72"/>
      <c r="F92" s="191" t="str">
        <f>IF(E18="","",E18)</f>
        <v/>
      </c>
      <c r="G92" s="72"/>
      <c r="H92" s="72"/>
      <c r="I92" s="189"/>
      <c r="J92" s="72"/>
      <c r="K92" s="72"/>
      <c r="L92" s="70"/>
    </row>
    <row r="93" s="1" customFormat="1" ht="10.32" customHeight="1">
      <c r="B93" s="44"/>
      <c r="C93" s="72"/>
      <c r="D93" s="72"/>
      <c r="E93" s="72"/>
      <c r="F93" s="72"/>
      <c r="G93" s="72"/>
      <c r="H93" s="72"/>
      <c r="I93" s="189"/>
      <c r="J93" s="72"/>
      <c r="K93" s="72"/>
      <c r="L93" s="70"/>
    </row>
    <row r="94" s="9" customFormat="1" ht="29.28" customHeight="1">
      <c r="B94" s="193"/>
      <c r="C94" s="194" t="s">
        <v>125</v>
      </c>
      <c r="D94" s="195" t="s">
        <v>60</v>
      </c>
      <c r="E94" s="195" t="s">
        <v>56</v>
      </c>
      <c r="F94" s="195" t="s">
        <v>126</v>
      </c>
      <c r="G94" s="195" t="s">
        <v>127</v>
      </c>
      <c r="H94" s="195" t="s">
        <v>128</v>
      </c>
      <c r="I94" s="196" t="s">
        <v>129</v>
      </c>
      <c r="J94" s="195" t="s">
        <v>102</v>
      </c>
      <c r="K94" s="197" t="s">
        <v>130</v>
      </c>
      <c r="L94" s="198"/>
      <c r="M94" s="100" t="s">
        <v>131</v>
      </c>
      <c r="N94" s="101" t="s">
        <v>45</v>
      </c>
      <c r="O94" s="101" t="s">
        <v>132</v>
      </c>
      <c r="P94" s="101" t="s">
        <v>133</v>
      </c>
      <c r="Q94" s="101" t="s">
        <v>134</v>
      </c>
      <c r="R94" s="101" t="s">
        <v>135</v>
      </c>
      <c r="S94" s="101" t="s">
        <v>136</v>
      </c>
      <c r="T94" s="102" t="s">
        <v>137</v>
      </c>
    </row>
    <row r="95" s="1" customFormat="1" ht="29.28" customHeight="1">
      <c r="B95" s="44"/>
      <c r="C95" s="106" t="s">
        <v>103</v>
      </c>
      <c r="D95" s="72"/>
      <c r="E95" s="72"/>
      <c r="F95" s="72"/>
      <c r="G95" s="72"/>
      <c r="H95" s="72"/>
      <c r="I95" s="189"/>
      <c r="J95" s="199">
        <f>BK95</f>
        <v>0</v>
      </c>
      <c r="K95" s="72"/>
      <c r="L95" s="70"/>
      <c r="M95" s="103"/>
      <c r="N95" s="104"/>
      <c r="O95" s="104"/>
      <c r="P95" s="200">
        <f>P96+P272+P301+P306</f>
        <v>0</v>
      </c>
      <c r="Q95" s="104"/>
      <c r="R95" s="200">
        <f>R96+R272+R301+R306</f>
        <v>16.2146416</v>
      </c>
      <c r="S95" s="104"/>
      <c r="T95" s="201">
        <f>T96+T272+T301+T306</f>
        <v>22.151300100000004</v>
      </c>
      <c r="AT95" s="22" t="s">
        <v>74</v>
      </c>
      <c r="AU95" s="22" t="s">
        <v>104</v>
      </c>
      <c r="BK95" s="202">
        <f>BK96+BK272+BK301+BK306</f>
        <v>0</v>
      </c>
    </row>
    <row r="96" s="10" customFormat="1" ht="37.44" customHeight="1">
      <c r="B96" s="203"/>
      <c r="C96" s="204"/>
      <c r="D96" s="205" t="s">
        <v>74</v>
      </c>
      <c r="E96" s="206" t="s">
        <v>138</v>
      </c>
      <c r="F96" s="206" t="s">
        <v>139</v>
      </c>
      <c r="G96" s="204"/>
      <c r="H96" s="204"/>
      <c r="I96" s="207"/>
      <c r="J96" s="208">
        <f>BK96</f>
        <v>0</v>
      </c>
      <c r="K96" s="204"/>
      <c r="L96" s="209"/>
      <c r="M96" s="210"/>
      <c r="N96" s="211"/>
      <c r="O96" s="211"/>
      <c r="P96" s="212">
        <f>P97+P127+P137+P160+P171+P196+P203+P260+P269</f>
        <v>0</v>
      </c>
      <c r="Q96" s="211"/>
      <c r="R96" s="212">
        <f>R97+R127+R137+R160+R171+R196+R203+R260+R269</f>
        <v>15.868850780000001</v>
      </c>
      <c r="S96" s="211"/>
      <c r="T96" s="213">
        <f>T97+T127+T137+T160+T171+T196+T203+T260+T269</f>
        <v>22.107300100000003</v>
      </c>
      <c r="AR96" s="214" t="s">
        <v>83</v>
      </c>
      <c r="AT96" s="215" t="s">
        <v>74</v>
      </c>
      <c r="AU96" s="215" t="s">
        <v>75</v>
      </c>
      <c r="AY96" s="214" t="s">
        <v>140</v>
      </c>
      <c r="BK96" s="216">
        <f>BK97+BK127+BK137+BK160+BK171+BK196+BK203+BK260+BK269</f>
        <v>0</v>
      </c>
    </row>
    <row r="97" s="10" customFormat="1" ht="19.92" customHeight="1">
      <c r="B97" s="203"/>
      <c r="C97" s="204"/>
      <c r="D97" s="205" t="s">
        <v>74</v>
      </c>
      <c r="E97" s="217" t="s">
        <v>83</v>
      </c>
      <c r="F97" s="217" t="s">
        <v>141</v>
      </c>
      <c r="G97" s="204"/>
      <c r="H97" s="204"/>
      <c r="I97" s="207"/>
      <c r="J97" s="218">
        <f>BK97</f>
        <v>0</v>
      </c>
      <c r="K97" s="204"/>
      <c r="L97" s="209"/>
      <c r="M97" s="210"/>
      <c r="N97" s="211"/>
      <c r="O97" s="211"/>
      <c r="P97" s="212">
        <f>SUM(P98:P126)</f>
        <v>0</v>
      </c>
      <c r="Q97" s="211"/>
      <c r="R97" s="212">
        <f>SUM(R98:R126)</f>
        <v>0.17772288999999999</v>
      </c>
      <c r="S97" s="211"/>
      <c r="T97" s="213">
        <f>SUM(T98:T126)</f>
        <v>13.357744000000002</v>
      </c>
      <c r="AR97" s="214" t="s">
        <v>83</v>
      </c>
      <c r="AT97" s="215" t="s">
        <v>74</v>
      </c>
      <c r="AU97" s="215" t="s">
        <v>83</v>
      </c>
      <c r="AY97" s="214" t="s">
        <v>140</v>
      </c>
      <c r="BK97" s="216">
        <f>SUM(BK98:BK126)</f>
        <v>0</v>
      </c>
    </row>
    <row r="98" s="1" customFormat="1" ht="51" customHeight="1">
      <c r="B98" s="44"/>
      <c r="C98" s="219" t="s">
        <v>83</v>
      </c>
      <c r="D98" s="219" t="s">
        <v>142</v>
      </c>
      <c r="E98" s="220" t="s">
        <v>162</v>
      </c>
      <c r="F98" s="221" t="s">
        <v>163</v>
      </c>
      <c r="G98" s="222" t="s">
        <v>164</v>
      </c>
      <c r="H98" s="223">
        <v>10.217000000000001</v>
      </c>
      <c r="I98" s="224"/>
      <c r="J98" s="225">
        <f>ROUND(I98*H98,2)</f>
        <v>0</v>
      </c>
      <c r="K98" s="221" t="s">
        <v>146</v>
      </c>
      <c r="L98" s="70"/>
      <c r="M98" s="226" t="s">
        <v>23</v>
      </c>
      <c r="N98" s="227" t="s">
        <v>46</v>
      </c>
      <c r="O98" s="45"/>
      <c r="P98" s="228">
        <f>O98*H98</f>
        <v>0</v>
      </c>
      <c r="Q98" s="228">
        <v>0</v>
      </c>
      <c r="R98" s="228">
        <f>Q98*H98</f>
        <v>0</v>
      </c>
      <c r="S98" s="228">
        <v>0.40000000000000002</v>
      </c>
      <c r="T98" s="229">
        <f>S98*H98</f>
        <v>4.0868000000000002</v>
      </c>
      <c r="AR98" s="22" t="s">
        <v>147</v>
      </c>
      <c r="AT98" s="22" t="s">
        <v>142</v>
      </c>
      <c r="AU98" s="22" t="s">
        <v>85</v>
      </c>
      <c r="AY98" s="22" t="s">
        <v>140</v>
      </c>
      <c r="BE98" s="230">
        <f>IF(N98="základní",J98,0)</f>
        <v>0</v>
      </c>
      <c r="BF98" s="230">
        <f>IF(N98="snížená",J98,0)</f>
        <v>0</v>
      </c>
      <c r="BG98" s="230">
        <f>IF(N98="zákl. přenesená",J98,0)</f>
        <v>0</v>
      </c>
      <c r="BH98" s="230">
        <f>IF(N98="sníž. přenesená",J98,0)</f>
        <v>0</v>
      </c>
      <c r="BI98" s="230">
        <f>IF(N98="nulová",J98,0)</f>
        <v>0</v>
      </c>
      <c r="BJ98" s="22" t="s">
        <v>83</v>
      </c>
      <c r="BK98" s="230">
        <f>ROUND(I98*H98,2)</f>
        <v>0</v>
      </c>
      <c r="BL98" s="22" t="s">
        <v>147</v>
      </c>
      <c r="BM98" s="22" t="s">
        <v>828</v>
      </c>
    </row>
    <row r="99" s="1" customFormat="1">
      <c r="B99" s="44"/>
      <c r="C99" s="72"/>
      <c r="D99" s="231" t="s">
        <v>149</v>
      </c>
      <c r="E99" s="72"/>
      <c r="F99" s="232" t="s">
        <v>166</v>
      </c>
      <c r="G99" s="72"/>
      <c r="H99" s="72"/>
      <c r="I99" s="189"/>
      <c r="J99" s="72"/>
      <c r="K99" s="72"/>
      <c r="L99" s="70"/>
      <c r="M99" s="233"/>
      <c r="N99" s="45"/>
      <c r="O99" s="45"/>
      <c r="P99" s="45"/>
      <c r="Q99" s="45"/>
      <c r="R99" s="45"/>
      <c r="S99" s="45"/>
      <c r="T99" s="93"/>
      <c r="AT99" s="22" t="s">
        <v>149</v>
      </c>
      <c r="AU99" s="22" t="s">
        <v>85</v>
      </c>
    </row>
    <row r="100" s="11" customFormat="1">
      <c r="B100" s="234"/>
      <c r="C100" s="235"/>
      <c r="D100" s="231" t="s">
        <v>167</v>
      </c>
      <c r="E100" s="236" t="s">
        <v>23</v>
      </c>
      <c r="F100" s="237" t="s">
        <v>829</v>
      </c>
      <c r="G100" s="235"/>
      <c r="H100" s="238">
        <v>10.217000000000001</v>
      </c>
      <c r="I100" s="239"/>
      <c r="J100" s="235"/>
      <c r="K100" s="235"/>
      <c r="L100" s="240"/>
      <c r="M100" s="241"/>
      <c r="N100" s="242"/>
      <c r="O100" s="242"/>
      <c r="P100" s="242"/>
      <c r="Q100" s="242"/>
      <c r="R100" s="242"/>
      <c r="S100" s="242"/>
      <c r="T100" s="243"/>
      <c r="AT100" s="244" t="s">
        <v>167</v>
      </c>
      <c r="AU100" s="244" t="s">
        <v>85</v>
      </c>
      <c r="AV100" s="11" t="s">
        <v>85</v>
      </c>
      <c r="AW100" s="11" t="s">
        <v>38</v>
      </c>
      <c r="AX100" s="11" t="s">
        <v>75</v>
      </c>
      <c r="AY100" s="244" t="s">
        <v>140</v>
      </c>
    </row>
    <row r="101" s="12" customFormat="1">
      <c r="B101" s="245"/>
      <c r="C101" s="246"/>
      <c r="D101" s="231" t="s">
        <v>167</v>
      </c>
      <c r="E101" s="247" t="s">
        <v>23</v>
      </c>
      <c r="F101" s="248" t="s">
        <v>169</v>
      </c>
      <c r="G101" s="246"/>
      <c r="H101" s="249">
        <v>10.217000000000001</v>
      </c>
      <c r="I101" s="250"/>
      <c r="J101" s="246"/>
      <c r="K101" s="246"/>
      <c r="L101" s="251"/>
      <c r="M101" s="252"/>
      <c r="N101" s="253"/>
      <c r="O101" s="253"/>
      <c r="P101" s="253"/>
      <c r="Q101" s="253"/>
      <c r="R101" s="253"/>
      <c r="S101" s="253"/>
      <c r="T101" s="254"/>
      <c r="AT101" s="255" t="s">
        <v>167</v>
      </c>
      <c r="AU101" s="255" t="s">
        <v>85</v>
      </c>
      <c r="AV101" s="12" t="s">
        <v>147</v>
      </c>
      <c r="AW101" s="12" t="s">
        <v>38</v>
      </c>
      <c r="AX101" s="12" t="s">
        <v>83</v>
      </c>
      <c r="AY101" s="255" t="s">
        <v>140</v>
      </c>
    </row>
    <row r="102" s="1" customFormat="1" ht="51" customHeight="1">
      <c r="B102" s="44"/>
      <c r="C102" s="219" t="s">
        <v>85</v>
      </c>
      <c r="D102" s="219" t="s">
        <v>142</v>
      </c>
      <c r="E102" s="220" t="s">
        <v>830</v>
      </c>
      <c r="F102" s="221" t="s">
        <v>831</v>
      </c>
      <c r="G102" s="222" t="s">
        <v>164</v>
      </c>
      <c r="H102" s="223">
        <v>7.2140000000000004</v>
      </c>
      <c r="I102" s="224"/>
      <c r="J102" s="225">
        <f>ROUND(I102*H102,2)</f>
        <v>0</v>
      </c>
      <c r="K102" s="221" t="s">
        <v>146</v>
      </c>
      <c r="L102" s="70"/>
      <c r="M102" s="226" t="s">
        <v>23</v>
      </c>
      <c r="N102" s="227" t="s">
        <v>46</v>
      </c>
      <c r="O102" s="45"/>
      <c r="P102" s="228">
        <f>O102*H102</f>
        <v>0</v>
      </c>
      <c r="Q102" s="228">
        <v>0</v>
      </c>
      <c r="R102" s="228">
        <f>Q102*H102</f>
        <v>0</v>
      </c>
      <c r="S102" s="228">
        <v>0.56000000000000005</v>
      </c>
      <c r="T102" s="229">
        <f>S102*H102</f>
        <v>4.0398400000000008</v>
      </c>
      <c r="AR102" s="22" t="s">
        <v>147</v>
      </c>
      <c r="AT102" s="22" t="s">
        <v>142</v>
      </c>
      <c r="AU102" s="22" t="s">
        <v>85</v>
      </c>
      <c r="AY102" s="22" t="s">
        <v>140</v>
      </c>
      <c r="BE102" s="230">
        <f>IF(N102="základní",J102,0)</f>
        <v>0</v>
      </c>
      <c r="BF102" s="230">
        <f>IF(N102="snížená",J102,0)</f>
        <v>0</v>
      </c>
      <c r="BG102" s="230">
        <f>IF(N102="zákl. přenesená",J102,0)</f>
        <v>0</v>
      </c>
      <c r="BH102" s="230">
        <f>IF(N102="sníž. přenesená",J102,0)</f>
        <v>0</v>
      </c>
      <c r="BI102" s="230">
        <f>IF(N102="nulová",J102,0)</f>
        <v>0</v>
      </c>
      <c r="BJ102" s="22" t="s">
        <v>83</v>
      </c>
      <c r="BK102" s="230">
        <f>ROUND(I102*H102,2)</f>
        <v>0</v>
      </c>
      <c r="BL102" s="22" t="s">
        <v>147</v>
      </c>
      <c r="BM102" s="22" t="s">
        <v>832</v>
      </c>
    </row>
    <row r="103" s="1" customFormat="1">
      <c r="B103" s="44"/>
      <c r="C103" s="72"/>
      <c r="D103" s="231" t="s">
        <v>149</v>
      </c>
      <c r="E103" s="72"/>
      <c r="F103" s="232" t="s">
        <v>166</v>
      </c>
      <c r="G103" s="72"/>
      <c r="H103" s="72"/>
      <c r="I103" s="189"/>
      <c r="J103" s="72"/>
      <c r="K103" s="72"/>
      <c r="L103" s="70"/>
      <c r="M103" s="233"/>
      <c r="N103" s="45"/>
      <c r="O103" s="45"/>
      <c r="P103" s="45"/>
      <c r="Q103" s="45"/>
      <c r="R103" s="45"/>
      <c r="S103" s="45"/>
      <c r="T103" s="93"/>
      <c r="AT103" s="22" t="s">
        <v>149</v>
      </c>
      <c r="AU103" s="22" t="s">
        <v>85</v>
      </c>
    </row>
    <row r="104" s="11" customFormat="1">
      <c r="B104" s="234"/>
      <c r="C104" s="235"/>
      <c r="D104" s="231" t="s">
        <v>167</v>
      </c>
      <c r="E104" s="236" t="s">
        <v>23</v>
      </c>
      <c r="F104" s="237" t="s">
        <v>833</v>
      </c>
      <c r="G104" s="235"/>
      <c r="H104" s="238">
        <v>7.2140000000000004</v>
      </c>
      <c r="I104" s="239"/>
      <c r="J104" s="235"/>
      <c r="K104" s="235"/>
      <c r="L104" s="240"/>
      <c r="M104" s="241"/>
      <c r="N104" s="242"/>
      <c r="O104" s="242"/>
      <c r="P104" s="242"/>
      <c r="Q104" s="242"/>
      <c r="R104" s="242"/>
      <c r="S104" s="242"/>
      <c r="T104" s="243"/>
      <c r="AT104" s="244" t="s">
        <v>167</v>
      </c>
      <c r="AU104" s="244" t="s">
        <v>85</v>
      </c>
      <c r="AV104" s="11" t="s">
        <v>85</v>
      </c>
      <c r="AW104" s="11" t="s">
        <v>38</v>
      </c>
      <c r="AX104" s="11" t="s">
        <v>75</v>
      </c>
      <c r="AY104" s="244" t="s">
        <v>140</v>
      </c>
    </row>
    <row r="105" s="12" customFormat="1">
      <c r="B105" s="245"/>
      <c r="C105" s="246"/>
      <c r="D105" s="231" t="s">
        <v>167</v>
      </c>
      <c r="E105" s="247" t="s">
        <v>23</v>
      </c>
      <c r="F105" s="248" t="s">
        <v>169</v>
      </c>
      <c r="G105" s="246"/>
      <c r="H105" s="249">
        <v>7.2140000000000004</v>
      </c>
      <c r="I105" s="250"/>
      <c r="J105" s="246"/>
      <c r="K105" s="246"/>
      <c r="L105" s="251"/>
      <c r="M105" s="252"/>
      <c r="N105" s="253"/>
      <c r="O105" s="253"/>
      <c r="P105" s="253"/>
      <c r="Q105" s="253"/>
      <c r="R105" s="253"/>
      <c r="S105" s="253"/>
      <c r="T105" s="254"/>
      <c r="AT105" s="255" t="s">
        <v>167</v>
      </c>
      <c r="AU105" s="255" t="s">
        <v>85</v>
      </c>
      <c r="AV105" s="12" t="s">
        <v>147</v>
      </c>
      <c r="AW105" s="12" t="s">
        <v>38</v>
      </c>
      <c r="AX105" s="12" t="s">
        <v>83</v>
      </c>
      <c r="AY105" s="255" t="s">
        <v>140</v>
      </c>
    </row>
    <row r="106" s="1" customFormat="1" ht="25.5" customHeight="1">
      <c r="B106" s="44"/>
      <c r="C106" s="219" t="s">
        <v>157</v>
      </c>
      <c r="D106" s="219" t="s">
        <v>142</v>
      </c>
      <c r="E106" s="220" t="s">
        <v>171</v>
      </c>
      <c r="F106" s="221" t="s">
        <v>834</v>
      </c>
      <c r="G106" s="222" t="s">
        <v>164</v>
      </c>
      <c r="H106" s="223">
        <v>10.217000000000001</v>
      </c>
      <c r="I106" s="224"/>
      <c r="J106" s="225">
        <f>ROUND(I106*H106,2)</f>
        <v>0</v>
      </c>
      <c r="K106" s="221" t="s">
        <v>23</v>
      </c>
      <c r="L106" s="70"/>
      <c r="M106" s="226" t="s">
        <v>23</v>
      </c>
      <c r="N106" s="227" t="s">
        <v>46</v>
      </c>
      <c r="O106" s="45"/>
      <c r="P106" s="228">
        <f>O106*H106</f>
        <v>0</v>
      </c>
      <c r="Q106" s="228">
        <v>0.00017000000000000001</v>
      </c>
      <c r="R106" s="228">
        <f>Q106*H106</f>
        <v>0.0017368900000000003</v>
      </c>
      <c r="S106" s="228">
        <v>0.51200000000000001</v>
      </c>
      <c r="T106" s="229">
        <f>S106*H106</f>
        <v>5.2311040000000002</v>
      </c>
      <c r="AR106" s="22" t="s">
        <v>147</v>
      </c>
      <c r="AT106" s="22" t="s">
        <v>142</v>
      </c>
      <c r="AU106" s="22" t="s">
        <v>85</v>
      </c>
      <c r="AY106" s="22" t="s">
        <v>140</v>
      </c>
      <c r="BE106" s="230">
        <f>IF(N106="základní",J106,0)</f>
        <v>0</v>
      </c>
      <c r="BF106" s="230">
        <f>IF(N106="snížená",J106,0)</f>
        <v>0</v>
      </c>
      <c r="BG106" s="230">
        <f>IF(N106="zákl. přenesená",J106,0)</f>
        <v>0</v>
      </c>
      <c r="BH106" s="230">
        <f>IF(N106="sníž. přenesená",J106,0)</f>
        <v>0</v>
      </c>
      <c r="BI106" s="230">
        <f>IF(N106="nulová",J106,0)</f>
        <v>0</v>
      </c>
      <c r="BJ106" s="22" t="s">
        <v>83</v>
      </c>
      <c r="BK106" s="230">
        <f>ROUND(I106*H106,2)</f>
        <v>0</v>
      </c>
      <c r="BL106" s="22" t="s">
        <v>147</v>
      </c>
      <c r="BM106" s="22" t="s">
        <v>835</v>
      </c>
    </row>
    <row r="107" s="1" customFormat="1">
      <c r="B107" s="44"/>
      <c r="C107" s="72"/>
      <c r="D107" s="231" t="s">
        <v>149</v>
      </c>
      <c r="E107" s="72"/>
      <c r="F107" s="232" t="s">
        <v>174</v>
      </c>
      <c r="G107" s="72"/>
      <c r="H107" s="72"/>
      <c r="I107" s="189"/>
      <c r="J107" s="72"/>
      <c r="K107" s="72"/>
      <c r="L107" s="70"/>
      <c r="M107" s="233"/>
      <c r="N107" s="45"/>
      <c r="O107" s="45"/>
      <c r="P107" s="45"/>
      <c r="Q107" s="45"/>
      <c r="R107" s="45"/>
      <c r="S107" s="45"/>
      <c r="T107" s="93"/>
      <c r="AT107" s="22" t="s">
        <v>149</v>
      </c>
      <c r="AU107" s="22" t="s">
        <v>85</v>
      </c>
    </row>
    <row r="108" s="11" customFormat="1">
      <c r="B108" s="234"/>
      <c r="C108" s="235"/>
      <c r="D108" s="231" t="s">
        <v>167</v>
      </c>
      <c r="E108" s="236" t="s">
        <v>23</v>
      </c>
      <c r="F108" s="237" t="s">
        <v>829</v>
      </c>
      <c r="G108" s="235"/>
      <c r="H108" s="238">
        <v>10.217000000000001</v>
      </c>
      <c r="I108" s="239"/>
      <c r="J108" s="235"/>
      <c r="K108" s="235"/>
      <c r="L108" s="240"/>
      <c r="M108" s="241"/>
      <c r="N108" s="242"/>
      <c r="O108" s="242"/>
      <c r="P108" s="242"/>
      <c r="Q108" s="242"/>
      <c r="R108" s="242"/>
      <c r="S108" s="242"/>
      <c r="T108" s="243"/>
      <c r="AT108" s="244" t="s">
        <v>167</v>
      </c>
      <c r="AU108" s="244" t="s">
        <v>85</v>
      </c>
      <c r="AV108" s="11" t="s">
        <v>85</v>
      </c>
      <c r="AW108" s="11" t="s">
        <v>38</v>
      </c>
      <c r="AX108" s="11" t="s">
        <v>75</v>
      </c>
      <c r="AY108" s="244" t="s">
        <v>140</v>
      </c>
    </row>
    <row r="109" s="12" customFormat="1">
      <c r="B109" s="245"/>
      <c r="C109" s="246"/>
      <c r="D109" s="231" t="s">
        <v>167</v>
      </c>
      <c r="E109" s="247" t="s">
        <v>23</v>
      </c>
      <c r="F109" s="248" t="s">
        <v>169</v>
      </c>
      <c r="G109" s="246"/>
      <c r="H109" s="249">
        <v>10.217000000000001</v>
      </c>
      <c r="I109" s="250"/>
      <c r="J109" s="246"/>
      <c r="K109" s="246"/>
      <c r="L109" s="251"/>
      <c r="M109" s="252"/>
      <c r="N109" s="253"/>
      <c r="O109" s="253"/>
      <c r="P109" s="253"/>
      <c r="Q109" s="253"/>
      <c r="R109" s="253"/>
      <c r="S109" s="253"/>
      <c r="T109" s="254"/>
      <c r="AT109" s="255" t="s">
        <v>167</v>
      </c>
      <c r="AU109" s="255" t="s">
        <v>85</v>
      </c>
      <c r="AV109" s="12" t="s">
        <v>147</v>
      </c>
      <c r="AW109" s="12" t="s">
        <v>38</v>
      </c>
      <c r="AX109" s="12" t="s">
        <v>83</v>
      </c>
      <c r="AY109" s="255" t="s">
        <v>140</v>
      </c>
    </row>
    <row r="110" s="1" customFormat="1" ht="38.25" customHeight="1">
      <c r="B110" s="44"/>
      <c r="C110" s="219" t="s">
        <v>147</v>
      </c>
      <c r="D110" s="219" t="s">
        <v>142</v>
      </c>
      <c r="E110" s="220" t="s">
        <v>176</v>
      </c>
      <c r="F110" s="221" t="s">
        <v>177</v>
      </c>
      <c r="G110" s="222" t="s">
        <v>178</v>
      </c>
      <c r="H110" s="223">
        <v>1.4710000000000001</v>
      </c>
      <c r="I110" s="224"/>
      <c r="J110" s="225">
        <f>ROUND(I110*H110,2)</f>
        <v>0</v>
      </c>
      <c r="K110" s="221" t="s">
        <v>146</v>
      </c>
      <c r="L110" s="70"/>
      <c r="M110" s="226" t="s">
        <v>23</v>
      </c>
      <c r="N110" s="227" t="s">
        <v>46</v>
      </c>
      <c r="O110" s="45"/>
      <c r="P110" s="228">
        <f>O110*H110</f>
        <v>0</v>
      </c>
      <c r="Q110" s="228">
        <v>0</v>
      </c>
      <c r="R110" s="228">
        <f>Q110*H110</f>
        <v>0</v>
      </c>
      <c r="S110" s="228">
        <v>0</v>
      </c>
      <c r="T110" s="229">
        <f>S110*H110</f>
        <v>0</v>
      </c>
      <c r="AR110" s="22" t="s">
        <v>147</v>
      </c>
      <c r="AT110" s="22" t="s">
        <v>142</v>
      </c>
      <c r="AU110" s="22" t="s">
        <v>85</v>
      </c>
      <c r="AY110" s="22" t="s">
        <v>140</v>
      </c>
      <c r="BE110" s="230">
        <f>IF(N110="základní",J110,0)</f>
        <v>0</v>
      </c>
      <c r="BF110" s="230">
        <f>IF(N110="snížená",J110,0)</f>
        <v>0</v>
      </c>
      <c r="BG110" s="230">
        <f>IF(N110="zákl. přenesená",J110,0)</f>
        <v>0</v>
      </c>
      <c r="BH110" s="230">
        <f>IF(N110="sníž. přenesená",J110,0)</f>
        <v>0</v>
      </c>
      <c r="BI110" s="230">
        <f>IF(N110="nulová",J110,0)</f>
        <v>0</v>
      </c>
      <c r="BJ110" s="22" t="s">
        <v>83</v>
      </c>
      <c r="BK110" s="230">
        <f>ROUND(I110*H110,2)</f>
        <v>0</v>
      </c>
      <c r="BL110" s="22" t="s">
        <v>147</v>
      </c>
      <c r="BM110" s="22" t="s">
        <v>836</v>
      </c>
    </row>
    <row r="111" s="1" customFormat="1">
      <c r="B111" s="44"/>
      <c r="C111" s="72"/>
      <c r="D111" s="231" t="s">
        <v>149</v>
      </c>
      <c r="E111" s="72"/>
      <c r="F111" s="232" t="s">
        <v>180</v>
      </c>
      <c r="G111" s="72"/>
      <c r="H111" s="72"/>
      <c r="I111" s="189"/>
      <c r="J111" s="72"/>
      <c r="K111" s="72"/>
      <c r="L111" s="70"/>
      <c r="M111" s="233"/>
      <c r="N111" s="45"/>
      <c r="O111" s="45"/>
      <c r="P111" s="45"/>
      <c r="Q111" s="45"/>
      <c r="R111" s="45"/>
      <c r="S111" s="45"/>
      <c r="T111" s="93"/>
      <c r="AT111" s="22" t="s">
        <v>149</v>
      </c>
      <c r="AU111" s="22" t="s">
        <v>85</v>
      </c>
    </row>
    <row r="112" s="11" customFormat="1">
      <c r="B112" s="234"/>
      <c r="C112" s="235"/>
      <c r="D112" s="231" t="s">
        <v>167</v>
      </c>
      <c r="E112" s="236" t="s">
        <v>23</v>
      </c>
      <c r="F112" s="237" t="s">
        <v>837</v>
      </c>
      <c r="G112" s="235"/>
      <c r="H112" s="238">
        <v>1.4710000000000001</v>
      </c>
      <c r="I112" s="239"/>
      <c r="J112" s="235"/>
      <c r="K112" s="235"/>
      <c r="L112" s="240"/>
      <c r="M112" s="241"/>
      <c r="N112" s="242"/>
      <c r="O112" s="242"/>
      <c r="P112" s="242"/>
      <c r="Q112" s="242"/>
      <c r="R112" s="242"/>
      <c r="S112" s="242"/>
      <c r="T112" s="243"/>
      <c r="AT112" s="244" t="s">
        <v>167</v>
      </c>
      <c r="AU112" s="244" t="s">
        <v>85</v>
      </c>
      <c r="AV112" s="11" t="s">
        <v>85</v>
      </c>
      <c r="AW112" s="11" t="s">
        <v>38</v>
      </c>
      <c r="AX112" s="11" t="s">
        <v>75</v>
      </c>
      <c r="AY112" s="244" t="s">
        <v>140</v>
      </c>
    </row>
    <row r="113" s="12" customFormat="1">
      <c r="B113" s="245"/>
      <c r="C113" s="246"/>
      <c r="D113" s="231" t="s">
        <v>167</v>
      </c>
      <c r="E113" s="247" t="s">
        <v>23</v>
      </c>
      <c r="F113" s="248" t="s">
        <v>169</v>
      </c>
      <c r="G113" s="246"/>
      <c r="H113" s="249">
        <v>1.4710000000000001</v>
      </c>
      <c r="I113" s="250"/>
      <c r="J113" s="246"/>
      <c r="K113" s="246"/>
      <c r="L113" s="251"/>
      <c r="M113" s="252"/>
      <c r="N113" s="253"/>
      <c r="O113" s="253"/>
      <c r="P113" s="253"/>
      <c r="Q113" s="253"/>
      <c r="R113" s="253"/>
      <c r="S113" s="253"/>
      <c r="T113" s="254"/>
      <c r="AT113" s="255" t="s">
        <v>167</v>
      </c>
      <c r="AU113" s="255" t="s">
        <v>85</v>
      </c>
      <c r="AV113" s="12" t="s">
        <v>147</v>
      </c>
      <c r="AW113" s="12" t="s">
        <v>38</v>
      </c>
      <c r="AX113" s="12" t="s">
        <v>83</v>
      </c>
      <c r="AY113" s="255" t="s">
        <v>140</v>
      </c>
    </row>
    <row r="114" s="1" customFormat="1" ht="16.5" customHeight="1">
      <c r="B114" s="44"/>
      <c r="C114" s="219" t="s">
        <v>170</v>
      </c>
      <c r="D114" s="219" t="s">
        <v>142</v>
      </c>
      <c r="E114" s="220" t="s">
        <v>225</v>
      </c>
      <c r="F114" s="221" t="s">
        <v>226</v>
      </c>
      <c r="G114" s="222" t="s">
        <v>164</v>
      </c>
      <c r="H114" s="223">
        <v>7.2140000000000004</v>
      </c>
      <c r="I114" s="224"/>
      <c r="J114" s="225">
        <f>ROUND(I114*H114,2)</f>
        <v>0</v>
      </c>
      <c r="K114" s="221" t="s">
        <v>146</v>
      </c>
      <c r="L114" s="70"/>
      <c r="M114" s="226" t="s">
        <v>23</v>
      </c>
      <c r="N114" s="227" t="s">
        <v>46</v>
      </c>
      <c r="O114" s="45"/>
      <c r="P114" s="228">
        <f>O114*H114</f>
        <v>0</v>
      </c>
      <c r="Q114" s="228">
        <v>0</v>
      </c>
      <c r="R114" s="228">
        <f>Q114*H114</f>
        <v>0</v>
      </c>
      <c r="S114" s="228">
        <v>0</v>
      </c>
      <c r="T114" s="229">
        <f>S114*H114</f>
        <v>0</v>
      </c>
      <c r="AR114" s="22" t="s">
        <v>147</v>
      </c>
      <c r="AT114" s="22" t="s">
        <v>142</v>
      </c>
      <c r="AU114" s="22" t="s">
        <v>85</v>
      </c>
      <c r="AY114" s="22" t="s">
        <v>140</v>
      </c>
      <c r="BE114" s="230">
        <f>IF(N114="základní",J114,0)</f>
        <v>0</v>
      </c>
      <c r="BF114" s="230">
        <f>IF(N114="snížená",J114,0)</f>
        <v>0</v>
      </c>
      <c r="BG114" s="230">
        <f>IF(N114="zákl. přenesená",J114,0)</f>
        <v>0</v>
      </c>
      <c r="BH114" s="230">
        <f>IF(N114="sníž. přenesená",J114,0)</f>
        <v>0</v>
      </c>
      <c r="BI114" s="230">
        <f>IF(N114="nulová",J114,0)</f>
        <v>0</v>
      </c>
      <c r="BJ114" s="22" t="s">
        <v>83</v>
      </c>
      <c r="BK114" s="230">
        <f>ROUND(I114*H114,2)</f>
        <v>0</v>
      </c>
      <c r="BL114" s="22" t="s">
        <v>147</v>
      </c>
      <c r="BM114" s="22" t="s">
        <v>838</v>
      </c>
    </row>
    <row r="115" s="1" customFormat="1">
      <c r="B115" s="44"/>
      <c r="C115" s="72"/>
      <c r="D115" s="231" t="s">
        <v>149</v>
      </c>
      <c r="E115" s="72"/>
      <c r="F115" s="232" t="s">
        <v>228</v>
      </c>
      <c r="G115" s="72"/>
      <c r="H115" s="72"/>
      <c r="I115" s="189"/>
      <c r="J115" s="72"/>
      <c r="K115" s="72"/>
      <c r="L115" s="70"/>
      <c r="M115" s="233"/>
      <c r="N115" s="45"/>
      <c r="O115" s="45"/>
      <c r="P115" s="45"/>
      <c r="Q115" s="45"/>
      <c r="R115" s="45"/>
      <c r="S115" s="45"/>
      <c r="T115" s="93"/>
      <c r="AT115" s="22" t="s">
        <v>149</v>
      </c>
      <c r="AU115" s="22" t="s">
        <v>85</v>
      </c>
    </row>
    <row r="116" s="11" customFormat="1">
      <c r="B116" s="234"/>
      <c r="C116" s="235"/>
      <c r="D116" s="231" t="s">
        <v>167</v>
      </c>
      <c r="E116" s="236" t="s">
        <v>23</v>
      </c>
      <c r="F116" s="237" t="s">
        <v>839</v>
      </c>
      <c r="G116" s="235"/>
      <c r="H116" s="238">
        <v>7.2140000000000004</v>
      </c>
      <c r="I116" s="239"/>
      <c r="J116" s="235"/>
      <c r="K116" s="235"/>
      <c r="L116" s="240"/>
      <c r="M116" s="241"/>
      <c r="N116" s="242"/>
      <c r="O116" s="242"/>
      <c r="P116" s="242"/>
      <c r="Q116" s="242"/>
      <c r="R116" s="242"/>
      <c r="S116" s="242"/>
      <c r="T116" s="243"/>
      <c r="AT116" s="244" t="s">
        <v>167</v>
      </c>
      <c r="AU116" s="244" t="s">
        <v>85</v>
      </c>
      <c r="AV116" s="11" t="s">
        <v>85</v>
      </c>
      <c r="AW116" s="11" t="s">
        <v>38</v>
      </c>
      <c r="AX116" s="11" t="s">
        <v>75</v>
      </c>
      <c r="AY116" s="244" t="s">
        <v>140</v>
      </c>
    </row>
    <row r="117" s="12" customFormat="1">
      <c r="B117" s="245"/>
      <c r="C117" s="246"/>
      <c r="D117" s="231" t="s">
        <v>167</v>
      </c>
      <c r="E117" s="247" t="s">
        <v>23</v>
      </c>
      <c r="F117" s="248" t="s">
        <v>169</v>
      </c>
      <c r="G117" s="246"/>
      <c r="H117" s="249">
        <v>7.2140000000000004</v>
      </c>
      <c r="I117" s="250"/>
      <c r="J117" s="246"/>
      <c r="K117" s="246"/>
      <c r="L117" s="251"/>
      <c r="M117" s="252"/>
      <c r="N117" s="253"/>
      <c r="O117" s="253"/>
      <c r="P117" s="253"/>
      <c r="Q117" s="253"/>
      <c r="R117" s="253"/>
      <c r="S117" s="253"/>
      <c r="T117" s="254"/>
      <c r="AT117" s="255" t="s">
        <v>167</v>
      </c>
      <c r="AU117" s="255" t="s">
        <v>85</v>
      </c>
      <c r="AV117" s="12" t="s">
        <v>147</v>
      </c>
      <c r="AW117" s="12" t="s">
        <v>38</v>
      </c>
      <c r="AX117" s="12" t="s">
        <v>83</v>
      </c>
      <c r="AY117" s="255" t="s">
        <v>140</v>
      </c>
    </row>
    <row r="118" s="1" customFormat="1" ht="16.5" customHeight="1">
      <c r="B118" s="44"/>
      <c r="C118" s="256" t="s">
        <v>175</v>
      </c>
      <c r="D118" s="256" t="s">
        <v>231</v>
      </c>
      <c r="E118" s="257" t="s">
        <v>232</v>
      </c>
      <c r="F118" s="258" t="s">
        <v>233</v>
      </c>
      <c r="G118" s="259" t="s">
        <v>234</v>
      </c>
      <c r="H118" s="260">
        <v>0.216</v>
      </c>
      <c r="I118" s="261"/>
      <c r="J118" s="262">
        <f>ROUND(I118*H118,2)</f>
        <v>0</v>
      </c>
      <c r="K118" s="258" t="s">
        <v>146</v>
      </c>
      <c r="L118" s="263"/>
      <c r="M118" s="264" t="s">
        <v>23</v>
      </c>
      <c r="N118" s="265" t="s">
        <v>46</v>
      </c>
      <c r="O118" s="45"/>
      <c r="P118" s="228">
        <f>O118*H118</f>
        <v>0</v>
      </c>
      <c r="Q118" s="228">
        <v>0.001</v>
      </c>
      <c r="R118" s="228">
        <f>Q118*H118</f>
        <v>0.00021599999999999999</v>
      </c>
      <c r="S118" s="228">
        <v>0</v>
      </c>
      <c r="T118" s="229">
        <f>S118*H118</f>
        <v>0</v>
      </c>
      <c r="AR118" s="22" t="s">
        <v>188</v>
      </c>
      <c r="AT118" s="22" t="s">
        <v>231</v>
      </c>
      <c r="AU118" s="22" t="s">
        <v>85</v>
      </c>
      <c r="AY118" s="22" t="s">
        <v>140</v>
      </c>
      <c r="BE118" s="230">
        <f>IF(N118="základní",J118,0)</f>
        <v>0</v>
      </c>
      <c r="BF118" s="230">
        <f>IF(N118="snížená",J118,0)</f>
        <v>0</v>
      </c>
      <c r="BG118" s="230">
        <f>IF(N118="zákl. přenesená",J118,0)</f>
        <v>0</v>
      </c>
      <c r="BH118" s="230">
        <f>IF(N118="sníž. přenesená",J118,0)</f>
        <v>0</v>
      </c>
      <c r="BI118" s="230">
        <f>IF(N118="nulová",J118,0)</f>
        <v>0</v>
      </c>
      <c r="BJ118" s="22" t="s">
        <v>83</v>
      </c>
      <c r="BK118" s="230">
        <f>ROUND(I118*H118,2)</f>
        <v>0</v>
      </c>
      <c r="BL118" s="22" t="s">
        <v>147</v>
      </c>
      <c r="BM118" s="22" t="s">
        <v>840</v>
      </c>
    </row>
    <row r="119" s="11" customFormat="1">
      <c r="B119" s="234"/>
      <c r="C119" s="235"/>
      <c r="D119" s="231" t="s">
        <v>167</v>
      </c>
      <c r="E119" s="235"/>
      <c r="F119" s="237" t="s">
        <v>841</v>
      </c>
      <c r="G119" s="235"/>
      <c r="H119" s="238">
        <v>0.216</v>
      </c>
      <c r="I119" s="239"/>
      <c r="J119" s="235"/>
      <c r="K119" s="235"/>
      <c r="L119" s="240"/>
      <c r="M119" s="241"/>
      <c r="N119" s="242"/>
      <c r="O119" s="242"/>
      <c r="P119" s="242"/>
      <c r="Q119" s="242"/>
      <c r="R119" s="242"/>
      <c r="S119" s="242"/>
      <c r="T119" s="243"/>
      <c r="AT119" s="244" t="s">
        <v>167</v>
      </c>
      <c r="AU119" s="244" t="s">
        <v>85</v>
      </c>
      <c r="AV119" s="11" t="s">
        <v>85</v>
      </c>
      <c r="AW119" s="11" t="s">
        <v>6</v>
      </c>
      <c r="AX119" s="11" t="s">
        <v>83</v>
      </c>
      <c r="AY119" s="244" t="s">
        <v>140</v>
      </c>
    </row>
    <row r="120" s="1" customFormat="1" ht="25.5" customHeight="1">
      <c r="B120" s="44"/>
      <c r="C120" s="219" t="s">
        <v>182</v>
      </c>
      <c r="D120" s="219" t="s">
        <v>142</v>
      </c>
      <c r="E120" s="220" t="s">
        <v>842</v>
      </c>
      <c r="F120" s="221" t="s">
        <v>843</v>
      </c>
      <c r="G120" s="222" t="s">
        <v>164</v>
      </c>
      <c r="H120" s="223">
        <v>14.428000000000001</v>
      </c>
      <c r="I120" s="224"/>
      <c r="J120" s="225">
        <f>ROUND(I120*H120,2)</f>
        <v>0</v>
      </c>
      <c r="K120" s="221" t="s">
        <v>146</v>
      </c>
      <c r="L120" s="70"/>
      <c r="M120" s="226" t="s">
        <v>23</v>
      </c>
      <c r="N120" s="227" t="s">
        <v>46</v>
      </c>
      <c r="O120" s="45"/>
      <c r="P120" s="228">
        <f>O120*H120</f>
        <v>0</v>
      </c>
      <c r="Q120" s="228">
        <v>0</v>
      </c>
      <c r="R120" s="228">
        <f>Q120*H120</f>
        <v>0</v>
      </c>
      <c r="S120" s="228">
        <v>0</v>
      </c>
      <c r="T120" s="229">
        <f>S120*H120</f>
        <v>0</v>
      </c>
      <c r="AR120" s="22" t="s">
        <v>147</v>
      </c>
      <c r="AT120" s="22" t="s">
        <v>142</v>
      </c>
      <c r="AU120" s="22" t="s">
        <v>85</v>
      </c>
      <c r="AY120" s="22" t="s">
        <v>140</v>
      </c>
      <c r="BE120" s="230">
        <f>IF(N120="základní",J120,0)</f>
        <v>0</v>
      </c>
      <c r="BF120" s="230">
        <f>IF(N120="snížená",J120,0)</f>
        <v>0</v>
      </c>
      <c r="BG120" s="230">
        <f>IF(N120="zákl. přenesená",J120,0)</f>
        <v>0</v>
      </c>
      <c r="BH120" s="230">
        <f>IF(N120="sníž. přenesená",J120,0)</f>
        <v>0</v>
      </c>
      <c r="BI120" s="230">
        <f>IF(N120="nulová",J120,0)</f>
        <v>0</v>
      </c>
      <c r="BJ120" s="22" t="s">
        <v>83</v>
      </c>
      <c r="BK120" s="230">
        <f>ROUND(I120*H120,2)</f>
        <v>0</v>
      </c>
      <c r="BL120" s="22" t="s">
        <v>147</v>
      </c>
      <c r="BM120" s="22" t="s">
        <v>844</v>
      </c>
    </row>
    <row r="121" s="1" customFormat="1">
      <c r="B121" s="44"/>
      <c r="C121" s="72"/>
      <c r="D121" s="231" t="s">
        <v>149</v>
      </c>
      <c r="E121" s="72"/>
      <c r="F121" s="232" t="s">
        <v>845</v>
      </c>
      <c r="G121" s="72"/>
      <c r="H121" s="72"/>
      <c r="I121" s="189"/>
      <c r="J121" s="72"/>
      <c r="K121" s="72"/>
      <c r="L121" s="70"/>
      <c r="M121" s="233"/>
      <c r="N121" s="45"/>
      <c r="O121" s="45"/>
      <c r="P121" s="45"/>
      <c r="Q121" s="45"/>
      <c r="R121" s="45"/>
      <c r="S121" s="45"/>
      <c r="T121" s="93"/>
      <c r="AT121" s="22" t="s">
        <v>149</v>
      </c>
      <c r="AU121" s="22" t="s">
        <v>85</v>
      </c>
    </row>
    <row r="122" s="11" customFormat="1">
      <c r="B122" s="234"/>
      <c r="C122" s="235"/>
      <c r="D122" s="231" t="s">
        <v>167</v>
      </c>
      <c r="E122" s="236" t="s">
        <v>23</v>
      </c>
      <c r="F122" s="237" t="s">
        <v>846</v>
      </c>
      <c r="G122" s="235"/>
      <c r="H122" s="238">
        <v>14.428000000000001</v>
      </c>
      <c r="I122" s="239"/>
      <c r="J122" s="235"/>
      <c r="K122" s="235"/>
      <c r="L122" s="240"/>
      <c r="M122" s="241"/>
      <c r="N122" s="242"/>
      <c r="O122" s="242"/>
      <c r="P122" s="242"/>
      <c r="Q122" s="242"/>
      <c r="R122" s="242"/>
      <c r="S122" s="242"/>
      <c r="T122" s="243"/>
      <c r="AT122" s="244" t="s">
        <v>167</v>
      </c>
      <c r="AU122" s="244" t="s">
        <v>85</v>
      </c>
      <c r="AV122" s="11" t="s">
        <v>85</v>
      </c>
      <c r="AW122" s="11" t="s">
        <v>38</v>
      </c>
      <c r="AX122" s="11" t="s">
        <v>75</v>
      </c>
      <c r="AY122" s="244" t="s">
        <v>140</v>
      </c>
    </row>
    <row r="123" s="12" customFormat="1">
      <c r="B123" s="245"/>
      <c r="C123" s="246"/>
      <c r="D123" s="231" t="s">
        <v>167</v>
      </c>
      <c r="E123" s="247" t="s">
        <v>23</v>
      </c>
      <c r="F123" s="248" t="s">
        <v>169</v>
      </c>
      <c r="G123" s="246"/>
      <c r="H123" s="249">
        <v>14.428000000000001</v>
      </c>
      <c r="I123" s="250"/>
      <c r="J123" s="246"/>
      <c r="K123" s="246"/>
      <c r="L123" s="251"/>
      <c r="M123" s="252"/>
      <c r="N123" s="253"/>
      <c r="O123" s="253"/>
      <c r="P123" s="253"/>
      <c r="Q123" s="253"/>
      <c r="R123" s="253"/>
      <c r="S123" s="253"/>
      <c r="T123" s="254"/>
      <c r="AT123" s="255" t="s">
        <v>167</v>
      </c>
      <c r="AU123" s="255" t="s">
        <v>85</v>
      </c>
      <c r="AV123" s="12" t="s">
        <v>147</v>
      </c>
      <c r="AW123" s="12" t="s">
        <v>38</v>
      </c>
      <c r="AX123" s="12" t="s">
        <v>83</v>
      </c>
      <c r="AY123" s="255" t="s">
        <v>140</v>
      </c>
    </row>
    <row r="124" s="1" customFormat="1" ht="16.5" customHeight="1">
      <c r="B124" s="44"/>
      <c r="C124" s="256" t="s">
        <v>188</v>
      </c>
      <c r="D124" s="256" t="s">
        <v>231</v>
      </c>
      <c r="E124" s="257" t="s">
        <v>847</v>
      </c>
      <c r="F124" s="258" t="s">
        <v>848</v>
      </c>
      <c r="G124" s="259" t="s">
        <v>178</v>
      </c>
      <c r="H124" s="260">
        <v>0.83699999999999997</v>
      </c>
      <c r="I124" s="261"/>
      <c r="J124" s="262">
        <f>ROUND(I124*H124,2)</f>
        <v>0</v>
      </c>
      <c r="K124" s="258" t="s">
        <v>146</v>
      </c>
      <c r="L124" s="263"/>
      <c r="M124" s="264" t="s">
        <v>23</v>
      </c>
      <c r="N124" s="265" t="s">
        <v>46</v>
      </c>
      <c r="O124" s="45"/>
      <c r="P124" s="228">
        <f>O124*H124</f>
        <v>0</v>
      </c>
      <c r="Q124" s="228">
        <v>0.20999999999999999</v>
      </c>
      <c r="R124" s="228">
        <f>Q124*H124</f>
        <v>0.17576999999999998</v>
      </c>
      <c r="S124" s="228">
        <v>0</v>
      </c>
      <c r="T124" s="229">
        <f>S124*H124</f>
        <v>0</v>
      </c>
      <c r="AR124" s="22" t="s">
        <v>188</v>
      </c>
      <c r="AT124" s="22" t="s">
        <v>231</v>
      </c>
      <c r="AU124" s="22" t="s">
        <v>85</v>
      </c>
      <c r="AY124" s="22" t="s">
        <v>140</v>
      </c>
      <c r="BE124" s="230">
        <f>IF(N124="základní",J124,0)</f>
        <v>0</v>
      </c>
      <c r="BF124" s="230">
        <f>IF(N124="snížená",J124,0)</f>
        <v>0</v>
      </c>
      <c r="BG124" s="230">
        <f>IF(N124="zákl. přenesená",J124,0)</f>
        <v>0</v>
      </c>
      <c r="BH124" s="230">
        <f>IF(N124="sníž. přenesená",J124,0)</f>
        <v>0</v>
      </c>
      <c r="BI124" s="230">
        <f>IF(N124="nulová",J124,0)</f>
        <v>0</v>
      </c>
      <c r="BJ124" s="22" t="s">
        <v>83</v>
      </c>
      <c r="BK124" s="230">
        <f>ROUND(I124*H124,2)</f>
        <v>0</v>
      </c>
      <c r="BL124" s="22" t="s">
        <v>147</v>
      </c>
      <c r="BM124" s="22" t="s">
        <v>849</v>
      </c>
    </row>
    <row r="125" s="11" customFormat="1">
      <c r="B125" s="234"/>
      <c r="C125" s="235"/>
      <c r="D125" s="231" t="s">
        <v>167</v>
      </c>
      <c r="E125" s="235"/>
      <c r="F125" s="237" t="s">
        <v>850</v>
      </c>
      <c r="G125" s="235"/>
      <c r="H125" s="238">
        <v>0.83699999999999997</v>
      </c>
      <c r="I125" s="239"/>
      <c r="J125" s="235"/>
      <c r="K125" s="235"/>
      <c r="L125" s="240"/>
      <c r="M125" s="241"/>
      <c r="N125" s="242"/>
      <c r="O125" s="242"/>
      <c r="P125" s="242"/>
      <c r="Q125" s="242"/>
      <c r="R125" s="242"/>
      <c r="S125" s="242"/>
      <c r="T125" s="243"/>
      <c r="AT125" s="244" t="s">
        <v>167</v>
      </c>
      <c r="AU125" s="244" t="s">
        <v>85</v>
      </c>
      <c r="AV125" s="11" t="s">
        <v>85</v>
      </c>
      <c r="AW125" s="11" t="s">
        <v>6</v>
      </c>
      <c r="AX125" s="11" t="s">
        <v>83</v>
      </c>
      <c r="AY125" s="244" t="s">
        <v>140</v>
      </c>
    </row>
    <row r="126" s="1" customFormat="1" ht="16.5" customHeight="1">
      <c r="B126" s="44"/>
      <c r="C126" s="219" t="s">
        <v>192</v>
      </c>
      <c r="D126" s="219" t="s">
        <v>142</v>
      </c>
      <c r="E126" s="220" t="s">
        <v>238</v>
      </c>
      <c r="F126" s="221" t="s">
        <v>239</v>
      </c>
      <c r="G126" s="222" t="s">
        <v>240</v>
      </c>
      <c r="H126" s="223">
        <v>1</v>
      </c>
      <c r="I126" s="224"/>
      <c r="J126" s="225">
        <f>ROUND(I126*H126,2)</f>
        <v>0</v>
      </c>
      <c r="K126" s="221" t="s">
        <v>23</v>
      </c>
      <c r="L126" s="70"/>
      <c r="M126" s="226" t="s">
        <v>23</v>
      </c>
      <c r="N126" s="227" t="s">
        <v>46</v>
      </c>
      <c r="O126" s="45"/>
      <c r="P126" s="228">
        <f>O126*H126</f>
        <v>0</v>
      </c>
      <c r="Q126" s="228">
        <v>0</v>
      </c>
      <c r="R126" s="228">
        <f>Q126*H126</f>
        <v>0</v>
      </c>
      <c r="S126" s="228">
        <v>0</v>
      </c>
      <c r="T126" s="229">
        <f>S126*H126</f>
        <v>0</v>
      </c>
      <c r="AR126" s="22" t="s">
        <v>147</v>
      </c>
      <c r="AT126" s="22" t="s">
        <v>142</v>
      </c>
      <c r="AU126" s="22" t="s">
        <v>85</v>
      </c>
      <c r="AY126" s="22" t="s">
        <v>140</v>
      </c>
      <c r="BE126" s="230">
        <f>IF(N126="základní",J126,0)</f>
        <v>0</v>
      </c>
      <c r="BF126" s="230">
        <f>IF(N126="snížená",J126,0)</f>
        <v>0</v>
      </c>
      <c r="BG126" s="230">
        <f>IF(N126="zákl. přenesená",J126,0)</f>
        <v>0</v>
      </c>
      <c r="BH126" s="230">
        <f>IF(N126="sníž. přenesená",J126,0)</f>
        <v>0</v>
      </c>
      <c r="BI126" s="230">
        <f>IF(N126="nulová",J126,0)</f>
        <v>0</v>
      </c>
      <c r="BJ126" s="22" t="s">
        <v>83</v>
      </c>
      <c r="BK126" s="230">
        <f>ROUND(I126*H126,2)</f>
        <v>0</v>
      </c>
      <c r="BL126" s="22" t="s">
        <v>147</v>
      </c>
      <c r="BM126" s="22" t="s">
        <v>851</v>
      </c>
    </row>
    <row r="127" s="10" customFormat="1" ht="29.88" customHeight="1">
      <c r="B127" s="203"/>
      <c r="C127" s="204"/>
      <c r="D127" s="205" t="s">
        <v>74</v>
      </c>
      <c r="E127" s="217" t="s">
        <v>85</v>
      </c>
      <c r="F127" s="217" t="s">
        <v>242</v>
      </c>
      <c r="G127" s="204"/>
      <c r="H127" s="204"/>
      <c r="I127" s="207"/>
      <c r="J127" s="218">
        <f>BK127</f>
        <v>0</v>
      </c>
      <c r="K127" s="204"/>
      <c r="L127" s="209"/>
      <c r="M127" s="210"/>
      <c r="N127" s="211"/>
      <c r="O127" s="211"/>
      <c r="P127" s="212">
        <f>SUM(P128:P136)</f>
        <v>0</v>
      </c>
      <c r="Q127" s="211"/>
      <c r="R127" s="212">
        <f>SUM(R128:R136)</f>
        <v>0.0082359999999999985</v>
      </c>
      <c r="S127" s="211"/>
      <c r="T127" s="213">
        <f>SUM(T128:T136)</f>
        <v>0</v>
      </c>
      <c r="AR127" s="214" t="s">
        <v>83</v>
      </c>
      <c r="AT127" s="215" t="s">
        <v>74</v>
      </c>
      <c r="AU127" s="215" t="s">
        <v>83</v>
      </c>
      <c r="AY127" s="214" t="s">
        <v>140</v>
      </c>
      <c r="BK127" s="216">
        <f>SUM(BK128:BK136)</f>
        <v>0</v>
      </c>
    </row>
    <row r="128" s="1" customFormat="1" ht="25.5" customHeight="1">
      <c r="B128" s="44"/>
      <c r="C128" s="219" t="s">
        <v>198</v>
      </c>
      <c r="D128" s="219" t="s">
        <v>142</v>
      </c>
      <c r="E128" s="220" t="s">
        <v>852</v>
      </c>
      <c r="F128" s="221" t="s">
        <v>853</v>
      </c>
      <c r="G128" s="222" t="s">
        <v>164</v>
      </c>
      <c r="H128" s="223">
        <v>5.6799999999999997</v>
      </c>
      <c r="I128" s="224"/>
      <c r="J128" s="225">
        <f>ROUND(I128*H128,2)</f>
        <v>0</v>
      </c>
      <c r="K128" s="221" t="s">
        <v>146</v>
      </c>
      <c r="L128" s="70"/>
      <c r="M128" s="226" t="s">
        <v>23</v>
      </c>
      <c r="N128" s="227" t="s">
        <v>46</v>
      </c>
      <c r="O128" s="45"/>
      <c r="P128" s="228">
        <f>O128*H128</f>
        <v>0</v>
      </c>
      <c r="Q128" s="228">
        <v>0.00017000000000000001</v>
      </c>
      <c r="R128" s="228">
        <f>Q128*H128</f>
        <v>0.00096560000000000005</v>
      </c>
      <c r="S128" s="228">
        <v>0</v>
      </c>
      <c r="T128" s="229">
        <f>S128*H128</f>
        <v>0</v>
      </c>
      <c r="AR128" s="22" t="s">
        <v>147</v>
      </c>
      <c r="AT128" s="22" t="s">
        <v>142</v>
      </c>
      <c r="AU128" s="22" t="s">
        <v>85</v>
      </c>
      <c r="AY128" s="22" t="s">
        <v>140</v>
      </c>
      <c r="BE128" s="230">
        <f>IF(N128="základní",J128,0)</f>
        <v>0</v>
      </c>
      <c r="BF128" s="230">
        <f>IF(N128="snížená",J128,0)</f>
        <v>0</v>
      </c>
      <c r="BG128" s="230">
        <f>IF(N128="zákl. přenesená",J128,0)</f>
        <v>0</v>
      </c>
      <c r="BH128" s="230">
        <f>IF(N128="sníž. přenesená",J128,0)</f>
        <v>0</v>
      </c>
      <c r="BI128" s="230">
        <f>IF(N128="nulová",J128,0)</f>
        <v>0</v>
      </c>
      <c r="BJ128" s="22" t="s">
        <v>83</v>
      </c>
      <c r="BK128" s="230">
        <f>ROUND(I128*H128,2)</f>
        <v>0</v>
      </c>
      <c r="BL128" s="22" t="s">
        <v>147</v>
      </c>
      <c r="BM128" s="22" t="s">
        <v>854</v>
      </c>
    </row>
    <row r="129" s="1" customFormat="1">
      <c r="B129" s="44"/>
      <c r="C129" s="72"/>
      <c r="D129" s="231" t="s">
        <v>149</v>
      </c>
      <c r="E129" s="72"/>
      <c r="F129" s="232" t="s">
        <v>855</v>
      </c>
      <c r="G129" s="72"/>
      <c r="H129" s="72"/>
      <c r="I129" s="189"/>
      <c r="J129" s="72"/>
      <c r="K129" s="72"/>
      <c r="L129" s="70"/>
      <c r="M129" s="233"/>
      <c r="N129" s="45"/>
      <c r="O129" s="45"/>
      <c r="P129" s="45"/>
      <c r="Q129" s="45"/>
      <c r="R129" s="45"/>
      <c r="S129" s="45"/>
      <c r="T129" s="93"/>
      <c r="AT129" s="22" t="s">
        <v>149</v>
      </c>
      <c r="AU129" s="22" t="s">
        <v>85</v>
      </c>
    </row>
    <row r="130" s="11" customFormat="1">
      <c r="B130" s="234"/>
      <c r="C130" s="235"/>
      <c r="D130" s="231" t="s">
        <v>167</v>
      </c>
      <c r="E130" s="236" t="s">
        <v>23</v>
      </c>
      <c r="F130" s="237" t="s">
        <v>856</v>
      </c>
      <c r="G130" s="235"/>
      <c r="H130" s="238">
        <v>5.6799999999999997</v>
      </c>
      <c r="I130" s="239"/>
      <c r="J130" s="235"/>
      <c r="K130" s="235"/>
      <c r="L130" s="240"/>
      <c r="M130" s="241"/>
      <c r="N130" s="242"/>
      <c r="O130" s="242"/>
      <c r="P130" s="242"/>
      <c r="Q130" s="242"/>
      <c r="R130" s="242"/>
      <c r="S130" s="242"/>
      <c r="T130" s="243"/>
      <c r="AT130" s="244" t="s">
        <v>167</v>
      </c>
      <c r="AU130" s="244" t="s">
        <v>85</v>
      </c>
      <c r="AV130" s="11" t="s">
        <v>85</v>
      </c>
      <c r="AW130" s="11" t="s">
        <v>38</v>
      </c>
      <c r="AX130" s="11" t="s">
        <v>75</v>
      </c>
      <c r="AY130" s="244" t="s">
        <v>140</v>
      </c>
    </row>
    <row r="131" s="12" customFormat="1">
      <c r="B131" s="245"/>
      <c r="C131" s="246"/>
      <c r="D131" s="231" t="s">
        <v>167</v>
      </c>
      <c r="E131" s="247" t="s">
        <v>23</v>
      </c>
      <c r="F131" s="248" t="s">
        <v>169</v>
      </c>
      <c r="G131" s="246"/>
      <c r="H131" s="249">
        <v>5.6799999999999997</v>
      </c>
      <c r="I131" s="250"/>
      <c r="J131" s="246"/>
      <c r="K131" s="246"/>
      <c r="L131" s="251"/>
      <c r="M131" s="252"/>
      <c r="N131" s="253"/>
      <c r="O131" s="253"/>
      <c r="P131" s="253"/>
      <c r="Q131" s="253"/>
      <c r="R131" s="253"/>
      <c r="S131" s="253"/>
      <c r="T131" s="254"/>
      <c r="AT131" s="255" t="s">
        <v>167</v>
      </c>
      <c r="AU131" s="255" t="s">
        <v>85</v>
      </c>
      <c r="AV131" s="12" t="s">
        <v>147</v>
      </c>
      <c r="AW131" s="12" t="s">
        <v>38</v>
      </c>
      <c r="AX131" s="12" t="s">
        <v>83</v>
      </c>
      <c r="AY131" s="255" t="s">
        <v>140</v>
      </c>
    </row>
    <row r="132" s="1" customFormat="1" ht="51" customHeight="1">
      <c r="B132" s="44"/>
      <c r="C132" s="256" t="s">
        <v>203</v>
      </c>
      <c r="D132" s="256" t="s">
        <v>231</v>
      </c>
      <c r="E132" s="257" t="s">
        <v>857</v>
      </c>
      <c r="F132" s="258" t="s">
        <v>858</v>
      </c>
      <c r="G132" s="259" t="s">
        <v>164</v>
      </c>
      <c r="H132" s="260">
        <v>5.6799999999999997</v>
      </c>
      <c r="I132" s="261"/>
      <c r="J132" s="262">
        <f>ROUND(I132*H132,2)</f>
        <v>0</v>
      </c>
      <c r="K132" s="258" t="s">
        <v>146</v>
      </c>
      <c r="L132" s="263"/>
      <c r="M132" s="264" t="s">
        <v>23</v>
      </c>
      <c r="N132" s="265" t="s">
        <v>46</v>
      </c>
      <c r="O132" s="45"/>
      <c r="P132" s="228">
        <f>O132*H132</f>
        <v>0</v>
      </c>
      <c r="Q132" s="228">
        <v>0.00029999999999999997</v>
      </c>
      <c r="R132" s="228">
        <f>Q132*H132</f>
        <v>0.0017039999999999998</v>
      </c>
      <c r="S132" s="228">
        <v>0</v>
      </c>
      <c r="T132" s="229">
        <f>S132*H132</f>
        <v>0</v>
      </c>
      <c r="AR132" s="22" t="s">
        <v>188</v>
      </c>
      <c r="AT132" s="22" t="s">
        <v>231</v>
      </c>
      <c r="AU132" s="22" t="s">
        <v>85</v>
      </c>
      <c r="AY132" s="22" t="s">
        <v>140</v>
      </c>
      <c r="BE132" s="230">
        <f>IF(N132="základní",J132,0)</f>
        <v>0</v>
      </c>
      <c r="BF132" s="230">
        <f>IF(N132="snížená",J132,0)</f>
        <v>0</v>
      </c>
      <c r="BG132" s="230">
        <f>IF(N132="zákl. přenesená",J132,0)</f>
        <v>0</v>
      </c>
      <c r="BH132" s="230">
        <f>IF(N132="sníž. přenesená",J132,0)</f>
        <v>0</v>
      </c>
      <c r="BI132" s="230">
        <f>IF(N132="nulová",J132,0)</f>
        <v>0</v>
      </c>
      <c r="BJ132" s="22" t="s">
        <v>83</v>
      </c>
      <c r="BK132" s="230">
        <f>ROUND(I132*H132,2)</f>
        <v>0</v>
      </c>
      <c r="BL132" s="22" t="s">
        <v>147</v>
      </c>
      <c r="BM132" s="22" t="s">
        <v>859</v>
      </c>
    </row>
    <row r="133" s="1" customFormat="1" ht="16.5" customHeight="1">
      <c r="B133" s="44"/>
      <c r="C133" s="219" t="s">
        <v>208</v>
      </c>
      <c r="D133" s="219" t="s">
        <v>142</v>
      </c>
      <c r="E133" s="220" t="s">
        <v>860</v>
      </c>
      <c r="F133" s="221" t="s">
        <v>861</v>
      </c>
      <c r="G133" s="222" t="s">
        <v>361</v>
      </c>
      <c r="H133" s="223">
        <v>11.359999999999999</v>
      </c>
      <c r="I133" s="224"/>
      <c r="J133" s="225">
        <f>ROUND(I133*H133,2)</f>
        <v>0</v>
      </c>
      <c r="K133" s="221" t="s">
        <v>146</v>
      </c>
      <c r="L133" s="70"/>
      <c r="M133" s="226" t="s">
        <v>23</v>
      </c>
      <c r="N133" s="227" t="s">
        <v>46</v>
      </c>
      <c r="O133" s="45"/>
      <c r="P133" s="228">
        <f>O133*H133</f>
        <v>0</v>
      </c>
      <c r="Q133" s="228">
        <v>0.00048999999999999998</v>
      </c>
      <c r="R133" s="228">
        <f>Q133*H133</f>
        <v>0.0055663999999999991</v>
      </c>
      <c r="S133" s="228">
        <v>0</v>
      </c>
      <c r="T133" s="229">
        <f>S133*H133</f>
        <v>0</v>
      </c>
      <c r="AR133" s="22" t="s">
        <v>147</v>
      </c>
      <c r="AT133" s="22" t="s">
        <v>142</v>
      </c>
      <c r="AU133" s="22" t="s">
        <v>85</v>
      </c>
      <c r="AY133" s="22" t="s">
        <v>140</v>
      </c>
      <c r="BE133" s="230">
        <f>IF(N133="základní",J133,0)</f>
        <v>0</v>
      </c>
      <c r="BF133" s="230">
        <f>IF(N133="snížená",J133,0)</f>
        <v>0</v>
      </c>
      <c r="BG133" s="230">
        <f>IF(N133="zákl. přenesená",J133,0)</f>
        <v>0</v>
      </c>
      <c r="BH133" s="230">
        <f>IF(N133="sníž. přenesená",J133,0)</f>
        <v>0</v>
      </c>
      <c r="BI133" s="230">
        <f>IF(N133="nulová",J133,0)</f>
        <v>0</v>
      </c>
      <c r="BJ133" s="22" t="s">
        <v>83</v>
      </c>
      <c r="BK133" s="230">
        <f>ROUND(I133*H133,2)</f>
        <v>0</v>
      </c>
      <c r="BL133" s="22" t="s">
        <v>147</v>
      </c>
      <c r="BM133" s="22" t="s">
        <v>862</v>
      </c>
    </row>
    <row r="134" s="1" customFormat="1">
      <c r="B134" s="44"/>
      <c r="C134" s="72"/>
      <c r="D134" s="231" t="s">
        <v>149</v>
      </c>
      <c r="E134" s="72"/>
      <c r="F134" s="232" t="s">
        <v>863</v>
      </c>
      <c r="G134" s="72"/>
      <c r="H134" s="72"/>
      <c r="I134" s="189"/>
      <c r="J134" s="72"/>
      <c r="K134" s="72"/>
      <c r="L134" s="70"/>
      <c r="M134" s="233"/>
      <c r="N134" s="45"/>
      <c r="O134" s="45"/>
      <c r="P134" s="45"/>
      <c r="Q134" s="45"/>
      <c r="R134" s="45"/>
      <c r="S134" s="45"/>
      <c r="T134" s="93"/>
      <c r="AT134" s="22" t="s">
        <v>149</v>
      </c>
      <c r="AU134" s="22" t="s">
        <v>85</v>
      </c>
    </row>
    <row r="135" s="11" customFormat="1">
      <c r="B135" s="234"/>
      <c r="C135" s="235"/>
      <c r="D135" s="231" t="s">
        <v>167</v>
      </c>
      <c r="E135" s="236" t="s">
        <v>23</v>
      </c>
      <c r="F135" s="237" t="s">
        <v>864</v>
      </c>
      <c r="G135" s="235"/>
      <c r="H135" s="238">
        <v>11.359999999999999</v>
      </c>
      <c r="I135" s="239"/>
      <c r="J135" s="235"/>
      <c r="K135" s="235"/>
      <c r="L135" s="240"/>
      <c r="M135" s="241"/>
      <c r="N135" s="242"/>
      <c r="O135" s="242"/>
      <c r="P135" s="242"/>
      <c r="Q135" s="242"/>
      <c r="R135" s="242"/>
      <c r="S135" s="242"/>
      <c r="T135" s="243"/>
      <c r="AT135" s="244" t="s">
        <v>167</v>
      </c>
      <c r="AU135" s="244" t="s">
        <v>85</v>
      </c>
      <c r="AV135" s="11" t="s">
        <v>85</v>
      </c>
      <c r="AW135" s="11" t="s">
        <v>38</v>
      </c>
      <c r="AX135" s="11" t="s">
        <v>75</v>
      </c>
      <c r="AY135" s="244" t="s">
        <v>140</v>
      </c>
    </row>
    <row r="136" s="12" customFormat="1">
      <c r="B136" s="245"/>
      <c r="C136" s="246"/>
      <c r="D136" s="231" t="s">
        <v>167</v>
      </c>
      <c r="E136" s="247" t="s">
        <v>23</v>
      </c>
      <c r="F136" s="248" t="s">
        <v>169</v>
      </c>
      <c r="G136" s="246"/>
      <c r="H136" s="249">
        <v>11.359999999999999</v>
      </c>
      <c r="I136" s="250"/>
      <c r="J136" s="246"/>
      <c r="K136" s="246"/>
      <c r="L136" s="251"/>
      <c r="M136" s="252"/>
      <c r="N136" s="253"/>
      <c r="O136" s="253"/>
      <c r="P136" s="253"/>
      <c r="Q136" s="253"/>
      <c r="R136" s="253"/>
      <c r="S136" s="253"/>
      <c r="T136" s="254"/>
      <c r="AT136" s="255" t="s">
        <v>167</v>
      </c>
      <c r="AU136" s="255" t="s">
        <v>85</v>
      </c>
      <c r="AV136" s="12" t="s">
        <v>147</v>
      </c>
      <c r="AW136" s="12" t="s">
        <v>38</v>
      </c>
      <c r="AX136" s="12" t="s">
        <v>83</v>
      </c>
      <c r="AY136" s="255" t="s">
        <v>140</v>
      </c>
    </row>
    <row r="137" s="10" customFormat="1" ht="29.88" customHeight="1">
      <c r="B137" s="203"/>
      <c r="C137" s="204"/>
      <c r="D137" s="205" t="s">
        <v>74</v>
      </c>
      <c r="E137" s="217" t="s">
        <v>157</v>
      </c>
      <c r="F137" s="217" t="s">
        <v>284</v>
      </c>
      <c r="G137" s="204"/>
      <c r="H137" s="204"/>
      <c r="I137" s="207"/>
      <c r="J137" s="218">
        <f>BK137</f>
        <v>0</v>
      </c>
      <c r="K137" s="204"/>
      <c r="L137" s="209"/>
      <c r="M137" s="210"/>
      <c r="N137" s="211"/>
      <c r="O137" s="211"/>
      <c r="P137" s="212">
        <f>SUM(P138:P159)</f>
        <v>0</v>
      </c>
      <c r="Q137" s="211"/>
      <c r="R137" s="212">
        <f>SUM(R138:R159)</f>
        <v>3.6521089700000009</v>
      </c>
      <c r="S137" s="211"/>
      <c r="T137" s="213">
        <f>SUM(T138:T159)</f>
        <v>0</v>
      </c>
      <c r="AR137" s="214" t="s">
        <v>83</v>
      </c>
      <c r="AT137" s="215" t="s">
        <v>74</v>
      </c>
      <c r="AU137" s="215" t="s">
        <v>83</v>
      </c>
      <c r="AY137" s="214" t="s">
        <v>140</v>
      </c>
      <c r="BK137" s="216">
        <f>SUM(BK138:BK159)</f>
        <v>0</v>
      </c>
    </row>
    <row r="138" s="1" customFormat="1" ht="16.5" customHeight="1">
      <c r="B138" s="44"/>
      <c r="C138" s="219" t="s">
        <v>213</v>
      </c>
      <c r="D138" s="219" t="s">
        <v>142</v>
      </c>
      <c r="E138" s="220" t="s">
        <v>865</v>
      </c>
      <c r="F138" s="221" t="s">
        <v>866</v>
      </c>
      <c r="G138" s="222" t="s">
        <v>178</v>
      </c>
      <c r="H138" s="223">
        <v>1.2270000000000001</v>
      </c>
      <c r="I138" s="224"/>
      <c r="J138" s="225">
        <f>ROUND(I138*H138,2)</f>
        <v>0</v>
      </c>
      <c r="K138" s="221" t="s">
        <v>146</v>
      </c>
      <c r="L138" s="70"/>
      <c r="M138" s="226" t="s">
        <v>23</v>
      </c>
      <c r="N138" s="227" t="s">
        <v>46</v>
      </c>
      <c r="O138" s="45"/>
      <c r="P138" s="228">
        <f>O138*H138</f>
        <v>0</v>
      </c>
      <c r="Q138" s="228">
        <v>2.4778600000000002</v>
      </c>
      <c r="R138" s="228">
        <f>Q138*H138</f>
        <v>3.0403342200000005</v>
      </c>
      <c r="S138" s="228">
        <v>0</v>
      </c>
      <c r="T138" s="229">
        <f>S138*H138</f>
        <v>0</v>
      </c>
      <c r="AR138" s="22" t="s">
        <v>147</v>
      </c>
      <c r="AT138" s="22" t="s">
        <v>142</v>
      </c>
      <c r="AU138" s="22" t="s">
        <v>85</v>
      </c>
      <c r="AY138" s="22" t="s">
        <v>140</v>
      </c>
      <c r="BE138" s="230">
        <f>IF(N138="základní",J138,0)</f>
        <v>0</v>
      </c>
      <c r="BF138" s="230">
        <f>IF(N138="snížená",J138,0)</f>
        <v>0</v>
      </c>
      <c r="BG138" s="230">
        <f>IF(N138="zákl. přenesená",J138,0)</f>
        <v>0</v>
      </c>
      <c r="BH138" s="230">
        <f>IF(N138="sníž. přenesená",J138,0)</f>
        <v>0</v>
      </c>
      <c r="BI138" s="230">
        <f>IF(N138="nulová",J138,0)</f>
        <v>0</v>
      </c>
      <c r="BJ138" s="22" t="s">
        <v>83</v>
      </c>
      <c r="BK138" s="230">
        <f>ROUND(I138*H138,2)</f>
        <v>0</v>
      </c>
      <c r="BL138" s="22" t="s">
        <v>147</v>
      </c>
      <c r="BM138" s="22" t="s">
        <v>867</v>
      </c>
    </row>
    <row r="139" s="1" customFormat="1">
      <c r="B139" s="44"/>
      <c r="C139" s="72"/>
      <c r="D139" s="231" t="s">
        <v>149</v>
      </c>
      <c r="E139" s="72"/>
      <c r="F139" s="232" t="s">
        <v>868</v>
      </c>
      <c r="G139" s="72"/>
      <c r="H139" s="72"/>
      <c r="I139" s="189"/>
      <c r="J139" s="72"/>
      <c r="K139" s="72"/>
      <c r="L139" s="70"/>
      <c r="M139" s="233"/>
      <c r="N139" s="45"/>
      <c r="O139" s="45"/>
      <c r="P139" s="45"/>
      <c r="Q139" s="45"/>
      <c r="R139" s="45"/>
      <c r="S139" s="45"/>
      <c r="T139" s="93"/>
      <c r="AT139" s="22" t="s">
        <v>149</v>
      </c>
      <c r="AU139" s="22" t="s">
        <v>85</v>
      </c>
    </row>
    <row r="140" s="11" customFormat="1">
      <c r="B140" s="234"/>
      <c r="C140" s="235"/>
      <c r="D140" s="231" t="s">
        <v>167</v>
      </c>
      <c r="E140" s="236" t="s">
        <v>23</v>
      </c>
      <c r="F140" s="237" t="s">
        <v>869</v>
      </c>
      <c r="G140" s="235"/>
      <c r="H140" s="238">
        <v>1.2270000000000001</v>
      </c>
      <c r="I140" s="239"/>
      <c r="J140" s="235"/>
      <c r="K140" s="235"/>
      <c r="L140" s="240"/>
      <c r="M140" s="241"/>
      <c r="N140" s="242"/>
      <c r="O140" s="242"/>
      <c r="P140" s="242"/>
      <c r="Q140" s="242"/>
      <c r="R140" s="242"/>
      <c r="S140" s="242"/>
      <c r="T140" s="243"/>
      <c r="AT140" s="244" t="s">
        <v>167</v>
      </c>
      <c r="AU140" s="244" t="s">
        <v>85</v>
      </c>
      <c r="AV140" s="11" t="s">
        <v>85</v>
      </c>
      <c r="AW140" s="11" t="s">
        <v>38</v>
      </c>
      <c r="AX140" s="11" t="s">
        <v>75</v>
      </c>
      <c r="AY140" s="244" t="s">
        <v>140</v>
      </c>
    </row>
    <row r="141" s="12" customFormat="1">
      <c r="B141" s="245"/>
      <c r="C141" s="246"/>
      <c r="D141" s="231" t="s">
        <v>167</v>
      </c>
      <c r="E141" s="247" t="s">
        <v>23</v>
      </c>
      <c r="F141" s="248" t="s">
        <v>169</v>
      </c>
      <c r="G141" s="246"/>
      <c r="H141" s="249">
        <v>1.2270000000000001</v>
      </c>
      <c r="I141" s="250"/>
      <c r="J141" s="246"/>
      <c r="K141" s="246"/>
      <c r="L141" s="251"/>
      <c r="M141" s="252"/>
      <c r="N141" s="253"/>
      <c r="O141" s="253"/>
      <c r="P141" s="253"/>
      <c r="Q141" s="253"/>
      <c r="R141" s="253"/>
      <c r="S141" s="253"/>
      <c r="T141" s="254"/>
      <c r="AT141" s="255" t="s">
        <v>167</v>
      </c>
      <c r="AU141" s="255" t="s">
        <v>85</v>
      </c>
      <c r="AV141" s="12" t="s">
        <v>147</v>
      </c>
      <c r="AW141" s="12" t="s">
        <v>38</v>
      </c>
      <c r="AX141" s="12" t="s">
        <v>83</v>
      </c>
      <c r="AY141" s="255" t="s">
        <v>140</v>
      </c>
    </row>
    <row r="142" s="1" customFormat="1" ht="16.5" customHeight="1">
      <c r="B142" s="44"/>
      <c r="C142" s="219" t="s">
        <v>219</v>
      </c>
      <c r="D142" s="219" t="s">
        <v>142</v>
      </c>
      <c r="E142" s="220" t="s">
        <v>870</v>
      </c>
      <c r="F142" s="221" t="s">
        <v>871</v>
      </c>
      <c r="G142" s="222" t="s">
        <v>164</v>
      </c>
      <c r="H142" s="223">
        <v>8.0700000000000003</v>
      </c>
      <c r="I142" s="224"/>
      <c r="J142" s="225">
        <f>ROUND(I142*H142,2)</f>
        <v>0</v>
      </c>
      <c r="K142" s="221" t="s">
        <v>146</v>
      </c>
      <c r="L142" s="70"/>
      <c r="M142" s="226" t="s">
        <v>23</v>
      </c>
      <c r="N142" s="227" t="s">
        <v>46</v>
      </c>
      <c r="O142" s="45"/>
      <c r="P142" s="228">
        <f>O142*H142</f>
        <v>0</v>
      </c>
      <c r="Q142" s="228">
        <v>0.041739999999999999</v>
      </c>
      <c r="R142" s="228">
        <f>Q142*H142</f>
        <v>0.33684180000000002</v>
      </c>
      <c r="S142" s="228">
        <v>0</v>
      </c>
      <c r="T142" s="229">
        <f>S142*H142</f>
        <v>0</v>
      </c>
      <c r="AR142" s="22" t="s">
        <v>147</v>
      </c>
      <c r="AT142" s="22" t="s">
        <v>142</v>
      </c>
      <c r="AU142" s="22" t="s">
        <v>85</v>
      </c>
      <c r="AY142" s="22" t="s">
        <v>140</v>
      </c>
      <c r="BE142" s="230">
        <f>IF(N142="základní",J142,0)</f>
        <v>0</v>
      </c>
      <c r="BF142" s="230">
        <f>IF(N142="snížená",J142,0)</f>
        <v>0</v>
      </c>
      <c r="BG142" s="230">
        <f>IF(N142="zákl. přenesená",J142,0)</f>
        <v>0</v>
      </c>
      <c r="BH142" s="230">
        <f>IF(N142="sníž. přenesená",J142,0)</f>
        <v>0</v>
      </c>
      <c r="BI142" s="230">
        <f>IF(N142="nulová",J142,0)</f>
        <v>0</v>
      </c>
      <c r="BJ142" s="22" t="s">
        <v>83</v>
      </c>
      <c r="BK142" s="230">
        <f>ROUND(I142*H142,2)</f>
        <v>0</v>
      </c>
      <c r="BL142" s="22" t="s">
        <v>147</v>
      </c>
      <c r="BM142" s="22" t="s">
        <v>872</v>
      </c>
    </row>
    <row r="143" s="1" customFormat="1">
      <c r="B143" s="44"/>
      <c r="C143" s="72"/>
      <c r="D143" s="231" t="s">
        <v>149</v>
      </c>
      <c r="E143" s="72"/>
      <c r="F143" s="232" t="s">
        <v>873</v>
      </c>
      <c r="G143" s="72"/>
      <c r="H143" s="72"/>
      <c r="I143" s="189"/>
      <c r="J143" s="72"/>
      <c r="K143" s="72"/>
      <c r="L143" s="70"/>
      <c r="M143" s="233"/>
      <c r="N143" s="45"/>
      <c r="O143" s="45"/>
      <c r="P143" s="45"/>
      <c r="Q143" s="45"/>
      <c r="R143" s="45"/>
      <c r="S143" s="45"/>
      <c r="T143" s="93"/>
      <c r="AT143" s="22" t="s">
        <v>149</v>
      </c>
      <c r="AU143" s="22" t="s">
        <v>85</v>
      </c>
    </row>
    <row r="144" s="11" customFormat="1">
      <c r="B144" s="234"/>
      <c r="C144" s="235"/>
      <c r="D144" s="231" t="s">
        <v>167</v>
      </c>
      <c r="E144" s="236" t="s">
        <v>23</v>
      </c>
      <c r="F144" s="237" t="s">
        <v>874</v>
      </c>
      <c r="G144" s="235"/>
      <c r="H144" s="238">
        <v>8.0700000000000003</v>
      </c>
      <c r="I144" s="239"/>
      <c r="J144" s="235"/>
      <c r="K144" s="235"/>
      <c r="L144" s="240"/>
      <c r="M144" s="241"/>
      <c r="N144" s="242"/>
      <c r="O144" s="242"/>
      <c r="P144" s="242"/>
      <c r="Q144" s="242"/>
      <c r="R144" s="242"/>
      <c r="S144" s="242"/>
      <c r="T144" s="243"/>
      <c r="AT144" s="244" t="s">
        <v>167</v>
      </c>
      <c r="AU144" s="244" t="s">
        <v>85</v>
      </c>
      <c r="AV144" s="11" t="s">
        <v>85</v>
      </c>
      <c r="AW144" s="11" t="s">
        <v>38</v>
      </c>
      <c r="AX144" s="11" t="s">
        <v>75</v>
      </c>
      <c r="AY144" s="244" t="s">
        <v>140</v>
      </c>
    </row>
    <row r="145" s="12" customFormat="1">
      <c r="B145" s="245"/>
      <c r="C145" s="246"/>
      <c r="D145" s="231" t="s">
        <v>167</v>
      </c>
      <c r="E145" s="247" t="s">
        <v>23</v>
      </c>
      <c r="F145" s="248" t="s">
        <v>169</v>
      </c>
      <c r="G145" s="246"/>
      <c r="H145" s="249">
        <v>8.0700000000000003</v>
      </c>
      <c r="I145" s="250"/>
      <c r="J145" s="246"/>
      <c r="K145" s="246"/>
      <c r="L145" s="251"/>
      <c r="M145" s="252"/>
      <c r="N145" s="253"/>
      <c r="O145" s="253"/>
      <c r="P145" s="253"/>
      <c r="Q145" s="253"/>
      <c r="R145" s="253"/>
      <c r="S145" s="253"/>
      <c r="T145" s="254"/>
      <c r="AT145" s="255" t="s">
        <v>167</v>
      </c>
      <c r="AU145" s="255" t="s">
        <v>85</v>
      </c>
      <c r="AV145" s="12" t="s">
        <v>147</v>
      </c>
      <c r="AW145" s="12" t="s">
        <v>38</v>
      </c>
      <c r="AX145" s="12" t="s">
        <v>83</v>
      </c>
      <c r="AY145" s="255" t="s">
        <v>140</v>
      </c>
    </row>
    <row r="146" s="1" customFormat="1" ht="16.5" customHeight="1">
      <c r="B146" s="44"/>
      <c r="C146" s="219" t="s">
        <v>10</v>
      </c>
      <c r="D146" s="219" t="s">
        <v>142</v>
      </c>
      <c r="E146" s="220" t="s">
        <v>875</v>
      </c>
      <c r="F146" s="221" t="s">
        <v>876</v>
      </c>
      <c r="G146" s="222" t="s">
        <v>164</v>
      </c>
      <c r="H146" s="223">
        <v>8.0700000000000003</v>
      </c>
      <c r="I146" s="224"/>
      <c r="J146" s="225">
        <f>ROUND(I146*H146,2)</f>
        <v>0</v>
      </c>
      <c r="K146" s="221" t="s">
        <v>146</v>
      </c>
      <c r="L146" s="70"/>
      <c r="M146" s="226" t="s">
        <v>23</v>
      </c>
      <c r="N146" s="227" t="s">
        <v>46</v>
      </c>
      <c r="O146" s="45"/>
      <c r="P146" s="228">
        <f>O146*H146</f>
        <v>0</v>
      </c>
      <c r="Q146" s="228">
        <v>2.0000000000000002E-05</v>
      </c>
      <c r="R146" s="228">
        <f>Q146*H146</f>
        <v>0.00016140000000000002</v>
      </c>
      <c r="S146" s="228">
        <v>0</v>
      </c>
      <c r="T146" s="229">
        <f>S146*H146</f>
        <v>0</v>
      </c>
      <c r="AR146" s="22" t="s">
        <v>147</v>
      </c>
      <c r="AT146" s="22" t="s">
        <v>142</v>
      </c>
      <c r="AU146" s="22" t="s">
        <v>85</v>
      </c>
      <c r="AY146" s="22" t="s">
        <v>140</v>
      </c>
      <c r="BE146" s="230">
        <f>IF(N146="základní",J146,0)</f>
        <v>0</v>
      </c>
      <c r="BF146" s="230">
        <f>IF(N146="snížená",J146,0)</f>
        <v>0</v>
      </c>
      <c r="BG146" s="230">
        <f>IF(N146="zákl. přenesená",J146,0)</f>
        <v>0</v>
      </c>
      <c r="BH146" s="230">
        <f>IF(N146="sníž. přenesená",J146,0)</f>
        <v>0</v>
      </c>
      <c r="BI146" s="230">
        <f>IF(N146="nulová",J146,0)</f>
        <v>0</v>
      </c>
      <c r="BJ146" s="22" t="s">
        <v>83</v>
      </c>
      <c r="BK146" s="230">
        <f>ROUND(I146*H146,2)</f>
        <v>0</v>
      </c>
      <c r="BL146" s="22" t="s">
        <v>147</v>
      </c>
      <c r="BM146" s="22" t="s">
        <v>877</v>
      </c>
    </row>
    <row r="147" s="1" customFormat="1">
      <c r="B147" s="44"/>
      <c r="C147" s="72"/>
      <c r="D147" s="231" t="s">
        <v>149</v>
      </c>
      <c r="E147" s="72"/>
      <c r="F147" s="232" t="s">
        <v>873</v>
      </c>
      <c r="G147" s="72"/>
      <c r="H147" s="72"/>
      <c r="I147" s="189"/>
      <c r="J147" s="72"/>
      <c r="K147" s="72"/>
      <c r="L147" s="70"/>
      <c r="M147" s="233"/>
      <c r="N147" s="45"/>
      <c r="O147" s="45"/>
      <c r="P147" s="45"/>
      <c r="Q147" s="45"/>
      <c r="R147" s="45"/>
      <c r="S147" s="45"/>
      <c r="T147" s="93"/>
      <c r="AT147" s="22" t="s">
        <v>149</v>
      </c>
      <c r="AU147" s="22" t="s">
        <v>85</v>
      </c>
    </row>
    <row r="148" s="1" customFormat="1" ht="25.5" customHeight="1">
      <c r="B148" s="44"/>
      <c r="C148" s="219" t="s">
        <v>230</v>
      </c>
      <c r="D148" s="219" t="s">
        <v>142</v>
      </c>
      <c r="E148" s="220" t="s">
        <v>878</v>
      </c>
      <c r="F148" s="221" t="s">
        <v>879</v>
      </c>
      <c r="G148" s="222" t="s">
        <v>216</v>
      </c>
      <c r="H148" s="223">
        <v>0.014999999999999999</v>
      </c>
      <c r="I148" s="224"/>
      <c r="J148" s="225">
        <f>ROUND(I148*H148,2)</f>
        <v>0</v>
      </c>
      <c r="K148" s="221" t="s">
        <v>146</v>
      </c>
      <c r="L148" s="70"/>
      <c r="M148" s="226" t="s">
        <v>23</v>
      </c>
      <c r="N148" s="227" t="s">
        <v>46</v>
      </c>
      <c r="O148" s="45"/>
      <c r="P148" s="228">
        <f>O148*H148</f>
        <v>0</v>
      </c>
      <c r="Q148" s="228">
        <v>1.04877</v>
      </c>
      <c r="R148" s="228">
        <f>Q148*H148</f>
        <v>0.01573155</v>
      </c>
      <c r="S148" s="228">
        <v>0</v>
      </c>
      <c r="T148" s="229">
        <f>S148*H148</f>
        <v>0</v>
      </c>
      <c r="AR148" s="22" t="s">
        <v>147</v>
      </c>
      <c r="AT148" s="22" t="s">
        <v>142</v>
      </c>
      <c r="AU148" s="22" t="s">
        <v>85</v>
      </c>
      <c r="AY148" s="22" t="s">
        <v>140</v>
      </c>
      <c r="BE148" s="230">
        <f>IF(N148="základní",J148,0)</f>
        <v>0</v>
      </c>
      <c r="BF148" s="230">
        <f>IF(N148="snížená",J148,0)</f>
        <v>0</v>
      </c>
      <c r="BG148" s="230">
        <f>IF(N148="zákl. přenesená",J148,0)</f>
        <v>0</v>
      </c>
      <c r="BH148" s="230">
        <f>IF(N148="sníž. přenesená",J148,0)</f>
        <v>0</v>
      </c>
      <c r="BI148" s="230">
        <f>IF(N148="nulová",J148,0)</f>
        <v>0</v>
      </c>
      <c r="BJ148" s="22" t="s">
        <v>83</v>
      </c>
      <c r="BK148" s="230">
        <f>ROUND(I148*H148,2)</f>
        <v>0</v>
      </c>
      <c r="BL148" s="22" t="s">
        <v>147</v>
      </c>
      <c r="BM148" s="22" t="s">
        <v>880</v>
      </c>
    </row>
    <row r="149" s="1" customFormat="1">
      <c r="B149" s="44"/>
      <c r="C149" s="72"/>
      <c r="D149" s="231" t="s">
        <v>149</v>
      </c>
      <c r="E149" s="72"/>
      <c r="F149" s="232" t="s">
        <v>881</v>
      </c>
      <c r="G149" s="72"/>
      <c r="H149" s="72"/>
      <c r="I149" s="189"/>
      <c r="J149" s="72"/>
      <c r="K149" s="72"/>
      <c r="L149" s="70"/>
      <c r="M149" s="233"/>
      <c r="N149" s="45"/>
      <c r="O149" s="45"/>
      <c r="P149" s="45"/>
      <c r="Q149" s="45"/>
      <c r="R149" s="45"/>
      <c r="S149" s="45"/>
      <c r="T149" s="93"/>
      <c r="AT149" s="22" t="s">
        <v>149</v>
      </c>
      <c r="AU149" s="22" t="s">
        <v>85</v>
      </c>
    </row>
    <row r="150" s="11" customFormat="1">
      <c r="B150" s="234"/>
      <c r="C150" s="235"/>
      <c r="D150" s="231" t="s">
        <v>167</v>
      </c>
      <c r="E150" s="236" t="s">
        <v>23</v>
      </c>
      <c r="F150" s="237" t="s">
        <v>882</v>
      </c>
      <c r="G150" s="235"/>
      <c r="H150" s="238">
        <v>0.014999999999999999</v>
      </c>
      <c r="I150" s="239"/>
      <c r="J150" s="235"/>
      <c r="K150" s="235"/>
      <c r="L150" s="240"/>
      <c r="M150" s="241"/>
      <c r="N150" s="242"/>
      <c r="O150" s="242"/>
      <c r="P150" s="242"/>
      <c r="Q150" s="242"/>
      <c r="R150" s="242"/>
      <c r="S150" s="242"/>
      <c r="T150" s="243"/>
      <c r="AT150" s="244" t="s">
        <v>167</v>
      </c>
      <c r="AU150" s="244" t="s">
        <v>85</v>
      </c>
      <c r="AV150" s="11" t="s">
        <v>85</v>
      </c>
      <c r="AW150" s="11" t="s">
        <v>38</v>
      </c>
      <c r="AX150" s="11" t="s">
        <v>75</v>
      </c>
      <c r="AY150" s="244" t="s">
        <v>140</v>
      </c>
    </row>
    <row r="151" s="12" customFormat="1">
      <c r="B151" s="245"/>
      <c r="C151" s="246"/>
      <c r="D151" s="231" t="s">
        <v>167</v>
      </c>
      <c r="E151" s="247" t="s">
        <v>23</v>
      </c>
      <c r="F151" s="248" t="s">
        <v>169</v>
      </c>
      <c r="G151" s="246"/>
      <c r="H151" s="249">
        <v>0.014999999999999999</v>
      </c>
      <c r="I151" s="250"/>
      <c r="J151" s="246"/>
      <c r="K151" s="246"/>
      <c r="L151" s="251"/>
      <c r="M151" s="252"/>
      <c r="N151" s="253"/>
      <c r="O151" s="253"/>
      <c r="P151" s="253"/>
      <c r="Q151" s="253"/>
      <c r="R151" s="253"/>
      <c r="S151" s="253"/>
      <c r="T151" s="254"/>
      <c r="AT151" s="255" t="s">
        <v>167</v>
      </c>
      <c r="AU151" s="255" t="s">
        <v>85</v>
      </c>
      <c r="AV151" s="12" t="s">
        <v>147</v>
      </c>
      <c r="AW151" s="12" t="s">
        <v>38</v>
      </c>
      <c r="AX151" s="12" t="s">
        <v>83</v>
      </c>
      <c r="AY151" s="255" t="s">
        <v>140</v>
      </c>
    </row>
    <row r="152" s="1" customFormat="1" ht="16.5" customHeight="1">
      <c r="B152" s="44"/>
      <c r="C152" s="219" t="s">
        <v>237</v>
      </c>
      <c r="D152" s="219" t="s">
        <v>142</v>
      </c>
      <c r="E152" s="220" t="s">
        <v>286</v>
      </c>
      <c r="F152" s="221" t="s">
        <v>287</v>
      </c>
      <c r="G152" s="222" t="s">
        <v>178</v>
      </c>
      <c r="H152" s="223">
        <v>2</v>
      </c>
      <c r="I152" s="224"/>
      <c r="J152" s="225">
        <f>ROUND(I152*H152,2)</f>
        <v>0</v>
      </c>
      <c r="K152" s="221" t="s">
        <v>146</v>
      </c>
      <c r="L152" s="70"/>
      <c r="M152" s="226" t="s">
        <v>23</v>
      </c>
      <c r="N152" s="227" t="s">
        <v>46</v>
      </c>
      <c r="O152" s="45"/>
      <c r="P152" s="228">
        <f>O152*H152</f>
        <v>0</v>
      </c>
      <c r="Q152" s="228">
        <v>0.12952</v>
      </c>
      <c r="R152" s="228">
        <f>Q152*H152</f>
        <v>0.25903999999999999</v>
      </c>
      <c r="S152" s="228">
        <v>0</v>
      </c>
      <c r="T152" s="229">
        <f>S152*H152</f>
        <v>0</v>
      </c>
      <c r="AR152" s="22" t="s">
        <v>147</v>
      </c>
      <c r="AT152" s="22" t="s">
        <v>142</v>
      </c>
      <c r="AU152" s="22" t="s">
        <v>85</v>
      </c>
      <c r="AY152" s="22" t="s">
        <v>140</v>
      </c>
      <c r="BE152" s="230">
        <f>IF(N152="základní",J152,0)</f>
        <v>0</v>
      </c>
      <c r="BF152" s="230">
        <f>IF(N152="snížená",J152,0)</f>
        <v>0</v>
      </c>
      <c r="BG152" s="230">
        <f>IF(N152="zákl. přenesená",J152,0)</f>
        <v>0</v>
      </c>
      <c r="BH152" s="230">
        <f>IF(N152="sníž. přenesená",J152,0)</f>
        <v>0</v>
      </c>
      <c r="BI152" s="230">
        <f>IF(N152="nulová",J152,0)</f>
        <v>0</v>
      </c>
      <c r="BJ152" s="22" t="s">
        <v>83</v>
      </c>
      <c r="BK152" s="230">
        <f>ROUND(I152*H152,2)</f>
        <v>0</v>
      </c>
      <c r="BL152" s="22" t="s">
        <v>147</v>
      </c>
      <c r="BM152" s="22" t="s">
        <v>883</v>
      </c>
    </row>
    <row r="153" s="1" customFormat="1">
      <c r="B153" s="44"/>
      <c r="C153" s="72"/>
      <c r="D153" s="231" t="s">
        <v>149</v>
      </c>
      <c r="E153" s="72"/>
      <c r="F153" s="232" t="s">
        <v>289</v>
      </c>
      <c r="G153" s="72"/>
      <c r="H153" s="72"/>
      <c r="I153" s="189"/>
      <c r="J153" s="72"/>
      <c r="K153" s="72"/>
      <c r="L153" s="70"/>
      <c r="M153" s="233"/>
      <c r="N153" s="45"/>
      <c r="O153" s="45"/>
      <c r="P153" s="45"/>
      <c r="Q153" s="45"/>
      <c r="R153" s="45"/>
      <c r="S153" s="45"/>
      <c r="T153" s="93"/>
      <c r="AT153" s="22" t="s">
        <v>149</v>
      </c>
      <c r="AU153" s="22" t="s">
        <v>85</v>
      </c>
    </row>
    <row r="154" s="1" customFormat="1" ht="16.5" customHeight="1">
      <c r="B154" s="44"/>
      <c r="C154" s="219" t="s">
        <v>243</v>
      </c>
      <c r="D154" s="219" t="s">
        <v>142</v>
      </c>
      <c r="E154" s="220" t="s">
        <v>291</v>
      </c>
      <c r="F154" s="221" t="s">
        <v>292</v>
      </c>
      <c r="G154" s="222" t="s">
        <v>178</v>
      </c>
      <c r="H154" s="223">
        <v>2</v>
      </c>
      <c r="I154" s="224"/>
      <c r="J154" s="225">
        <f>ROUND(I154*H154,2)</f>
        <v>0</v>
      </c>
      <c r="K154" s="221" t="s">
        <v>146</v>
      </c>
      <c r="L154" s="70"/>
      <c r="M154" s="226" t="s">
        <v>23</v>
      </c>
      <c r="N154" s="227" t="s">
        <v>46</v>
      </c>
      <c r="O154" s="45"/>
      <c r="P154" s="228">
        <f>O154*H154</f>
        <v>0</v>
      </c>
      <c r="Q154" s="228">
        <v>0</v>
      </c>
      <c r="R154" s="228">
        <f>Q154*H154</f>
        <v>0</v>
      </c>
      <c r="S154" s="228">
        <v>0</v>
      </c>
      <c r="T154" s="229">
        <f>S154*H154</f>
        <v>0</v>
      </c>
      <c r="AR154" s="22" t="s">
        <v>147</v>
      </c>
      <c r="AT154" s="22" t="s">
        <v>142</v>
      </c>
      <c r="AU154" s="22" t="s">
        <v>85</v>
      </c>
      <c r="AY154" s="22" t="s">
        <v>140</v>
      </c>
      <c r="BE154" s="230">
        <f>IF(N154="základní",J154,0)</f>
        <v>0</v>
      </c>
      <c r="BF154" s="230">
        <f>IF(N154="snížená",J154,0)</f>
        <v>0</v>
      </c>
      <c r="BG154" s="230">
        <f>IF(N154="zákl. přenesená",J154,0)</f>
        <v>0</v>
      </c>
      <c r="BH154" s="230">
        <f>IF(N154="sníž. přenesená",J154,0)</f>
        <v>0</v>
      </c>
      <c r="BI154" s="230">
        <f>IF(N154="nulová",J154,0)</f>
        <v>0</v>
      </c>
      <c r="BJ154" s="22" t="s">
        <v>83</v>
      </c>
      <c r="BK154" s="230">
        <f>ROUND(I154*H154,2)</f>
        <v>0</v>
      </c>
      <c r="BL154" s="22" t="s">
        <v>147</v>
      </c>
      <c r="BM154" s="22" t="s">
        <v>884</v>
      </c>
    </row>
    <row r="155" s="1" customFormat="1">
      <c r="B155" s="44"/>
      <c r="C155" s="72"/>
      <c r="D155" s="231" t="s">
        <v>149</v>
      </c>
      <c r="E155" s="72"/>
      <c r="F155" s="232" t="s">
        <v>289</v>
      </c>
      <c r="G155" s="72"/>
      <c r="H155" s="72"/>
      <c r="I155" s="189"/>
      <c r="J155" s="72"/>
      <c r="K155" s="72"/>
      <c r="L155" s="70"/>
      <c r="M155" s="233"/>
      <c r="N155" s="45"/>
      <c r="O155" s="45"/>
      <c r="P155" s="45"/>
      <c r="Q155" s="45"/>
      <c r="R155" s="45"/>
      <c r="S155" s="45"/>
      <c r="T155" s="93"/>
      <c r="AT155" s="22" t="s">
        <v>149</v>
      </c>
      <c r="AU155" s="22" t="s">
        <v>85</v>
      </c>
    </row>
    <row r="156" s="1" customFormat="1" ht="16.5" customHeight="1">
      <c r="B156" s="44"/>
      <c r="C156" s="219" t="s">
        <v>249</v>
      </c>
      <c r="D156" s="219" t="s">
        <v>142</v>
      </c>
      <c r="E156" s="220" t="s">
        <v>885</v>
      </c>
      <c r="F156" s="221" t="s">
        <v>886</v>
      </c>
      <c r="G156" s="222" t="s">
        <v>164</v>
      </c>
      <c r="H156" s="223">
        <v>8.1649999999999991</v>
      </c>
      <c r="I156" s="224"/>
      <c r="J156" s="225">
        <f>ROUND(I156*H156,2)</f>
        <v>0</v>
      </c>
      <c r="K156" s="221" t="s">
        <v>146</v>
      </c>
      <c r="L156" s="70"/>
      <c r="M156" s="226" t="s">
        <v>23</v>
      </c>
      <c r="N156" s="227" t="s">
        <v>46</v>
      </c>
      <c r="O156" s="45"/>
      <c r="P156" s="228">
        <f>O156*H156</f>
        <v>0</v>
      </c>
      <c r="Q156" s="228">
        <v>0</v>
      </c>
      <c r="R156" s="228">
        <f>Q156*H156</f>
        <v>0</v>
      </c>
      <c r="S156" s="228">
        <v>0</v>
      </c>
      <c r="T156" s="229">
        <f>S156*H156</f>
        <v>0</v>
      </c>
      <c r="AR156" s="22" t="s">
        <v>147</v>
      </c>
      <c r="AT156" s="22" t="s">
        <v>142</v>
      </c>
      <c r="AU156" s="22" t="s">
        <v>85</v>
      </c>
      <c r="AY156" s="22" t="s">
        <v>140</v>
      </c>
      <c r="BE156" s="230">
        <f>IF(N156="základní",J156,0)</f>
        <v>0</v>
      </c>
      <c r="BF156" s="230">
        <f>IF(N156="snížená",J156,0)</f>
        <v>0</v>
      </c>
      <c r="BG156" s="230">
        <f>IF(N156="zákl. přenesená",J156,0)</f>
        <v>0</v>
      </c>
      <c r="BH156" s="230">
        <f>IF(N156="sníž. přenesená",J156,0)</f>
        <v>0</v>
      </c>
      <c r="BI156" s="230">
        <f>IF(N156="nulová",J156,0)</f>
        <v>0</v>
      </c>
      <c r="BJ156" s="22" t="s">
        <v>83</v>
      </c>
      <c r="BK156" s="230">
        <f>ROUND(I156*H156,2)</f>
        <v>0</v>
      </c>
      <c r="BL156" s="22" t="s">
        <v>147</v>
      </c>
      <c r="BM156" s="22" t="s">
        <v>887</v>
      </c>
    </row>
    <row r="157" s="1" customFormat="1">
      <c r="B157" s="44"/>
      <c r="C157" s="72"/>
      <c r="D157" s="231" t="s">
        <v>149</v>
      </c>
      <c r="E157" s="72"/>
      <c r="F157" s="232" t="s">
        <v>707</v>
      </c>
      <c r="G157" s="72"/>
      <c r="H157" s="72"/>
      <c r="I157" s="189"/>
      <c r="J157" s="72"/>
      <c r="K157" s="72"/>
      <c r="L157" s="70"/>
      <c r="M157" s="233"/>
      <c r="N157" s="45"/>
      <c r="O157" s="45"/>
      <c r="P157" s="45"/>
      <c r="Q157" s="45"/>
      <c r="R157" s="45"/>
      <c r="S157" s="45"/>
      <c r="T157" s="93"/>
      <c r="AT157" s="22" t="s">
        <v>149</v>
      </c>
      <c r="AU157" s="22" t="s">
        <v>85</v>
      </c>
    </row>
    <row r="158" s="11" customFormat="1">
      <c r="B158" s="234"/>
      <c r="C158" s="235"/>
      <c r="D158" s="231" t="s">
        <v>167</v>
      </c>
      <c r="E158" s="236" t="s">
        <v>23</v>
      </c>
      <c r="F158" s="237" t="s">
        <v>888</v>
      </c>
      <c r="G158" s="235"/>
      <c r="H158" s="238">
        <v>8.1649999999999991</v>
      </c>
      <c r="I158" s="239"/>
      <c r="J158" s="235"/>
      <c r="K158" s="235"/>
      <c r="L158" s="240"/>
      <c r="M158" s="241"/>
      <c r="N158" s="242"/>
      <c r="O158" s="242"/>
      <c r="P158" s="242"/>
      <c r="Q158" s="242"/>
      <c r="R158" s="242"/>
      <c r="S158" s="242"/>
      <c r="T158" s="243"/>
      <c r="AT158" s="244" t="s">
        <v>167</v>
      </c>
      <c r="AU158" s="244" t="s">
        <v>85</v>
      </c>
      <c r="AV158" s="11" t="s">
        <v>85</v>
      </c>
      <c r="AW158" s="11" t="s">
        <v>38</v>
      </c>
      <c r="AX158" s="11" t="s">
        <v>75</v>
      </c>
      <c r="AY158" s="244" t="s">
        <v>140</v>
      </c>
    </row>
    <row r="159" s="12" customFormat="1">
      <c r="B159" s="245"/>
      <c r="C159" s="246"/>
      <c r="D159" s="231" t="s">
        <v>167</v>
      </c>
      <c r="E159" s="247" t="s">
        <v>23</v>
      </c>
      <c r="F159" s="248" t="s">
        <v>169</v>
      </c>
      <c r="G159" s="246"/>
      <c r="H159" s="249">
        <v>8.1649999999999991</v>
      </c>
      <c r="I159" s="250"/>
      <c r="J159" s="246"/>
      <c r="K159" s="246"/>
      <c r="L159" s="251"/>
      <c r="M159" s="252"/>
      <c r="N159" s="253"/>
      <c r="O159" s="253"/>
      <c r="P159" s="253"/>
      <c r="Q159" s="253"/>
      <c r="R159" s="253"/>
      <c r="S159" s="253"/>
      <c r="T159" s="254"/>
      <c r="AT159" s="255" t="s">
        <v>167</v>
      </c>
      <c r="AU159" s="255" t="s">
        <v>85</v>
      </c>
      <c r="AV159" s="12" t="s">
        <v>147</v>
      </c>
      <c r="AW159" s="12" t="s">
        <v>38</v>
      </c>
      <c r="AX159" s="12" t="s">
        <v>83</v>
      </c>
      <c r="AY159" s="255" t="s">
        <v>140</v>
      </c>
    </row>
    <row r="160" s="10" customFormat="1" ht="29.88" customHeight="1">
      <c r="B160" s="203"/>
      <c r="C160" s="204"/>
      <c r="D160" s="205" t="s">
        <v>74</v>
      </c>
      <c r="E160" s="217" t="s">
        <v>170</v>
      </c>
      <c r="F160" s="217" t="s">
        <v>328</v>
      </c>
      <c r="G160" s="204"/>
      <c r="H160" s="204"/>
      <c r="I160" s="207"/>
      <c r="J160" s="218">
        <f>BK160</f>
        <v>0</v>
      </c>
      <c r="K160" s="204"/>
      <c r="L160" s="209"/>
      <c r="M160" s="210"/>
      <c r="N160" s="211"/>
      <c r="O160" s="211"/>
      <c r="P160" s="212">
        <f>SUM(P161:P170)</f>
        <v>0</v>
      </c>
      <c r="Q160" s="211"/>
      <c r="R160" s="212">
        <f>SUM(R161:R170)</f>
        <v>2.6721541800000002</v>
      </c>
      <c r="S160" s="211"/>
      <c r="T160" s="213">
        <f>SUM(T161:T170)</f>
        <v>0</v>
      </c>
      <c r="AR160" s="214" t="s">
        <v>83</v>
      </c>
      <c r="AT160" s="215" t="s">
        <v>74</v>
      </c>
      <c r="AU160" s="215" t="s">
        <v>83</v>
      </c>
      <c r="AY160" s="214" t="s">
        <v>140</v>
      </c>
      <c r="BK160" s="216">
        <f>SUM(BK161:BK170)</f>
        <v>0</v>
      </c>
    </row>
    <row r="161" s="1" customFormat="1" ht="25.5" customHeight="1">
      <c r="B161" s="44"/>
      <c r="C161" s="219" t="s">
        <v>254</v>
      </c>
      <c r="D161" s="219" t="s">
        <v>142</v>
      </c>
      <c r="E161" s="220" t="s">
        <v>712</v>
      </c>
      <c r="F161" s="221" t="s">
        <v>713</v>
      </c>
      <c r="G161" s="222" t="s">
        <v>164</v>
      </c>
      <c r="H161" s="223">
        <v>17.431000000000001</v>
      </c>
      <c r="I161" s="224"/>
      <c r="J161" s="225">
        <f>ROUND(I161*H161,2)</f>
        <v>0</v>
      </c>
      <c r="K161" s="221" t="s">
        <v>146</v>
      </c>
      <c r="L161" s="70"/>
      <c r="M161" s="226" t="s">
        <v>23</v>
      </c>
      <c r="N161" s="227" t="s">
        <v>46</v>
      </c>
      <c r="O161" s="45"/>
      <c r="P161" s="228">
        <f>O161*H161</f>
        <v>0</v>
      </c>
      <c r="Q161" s="228">
        <v>0</v>
      </c>
      <c r="R161" s="228">
        <f>Q161*H161</f>
        <v>0</v>
      </c>
      <c r="S161" s="228">
        <v>0</v>
      </c>
      <c r="T161" s="229">
        <f>S161*H161</f>
        <v>0</v>
      </c>
      <c r="AR161" s="22" t="s">
        <v>147</v>
      </c>
      <c r="AT161" s="22" t="s">
        <v>142</v>
      </c>
      <c r="AU161" s="22" t="s">
        <v>85</v>
      </c>
      <c r="AY161" s="22" t="s">
        <v>140</v>
      </c>
      <c r="BE161" s="230">
        <f>IF(N161="základní",J161,0)</f>
        <v>0</v>
      </c>
      <c r="BF161" s="230">
        <f>IF(N161="snížená",J161,0)</f>
        <v>0</v>
      </c>
      <c r="BG161" s="230">
        <f>IF(N161="zákl. přenesená",J161,0)</f>
        <v>0</v>
      </c>
      <c r="BH161" s="230">
        <f>IF(N161="sníž. přenesená",J161,0)</f>
        <v>0</v>
      </c>
      <c r="BI161" s="230">
        <f>IF(N161="nulová",J161,0)</f>
        <v>0</v>
      </c>
      <c r="BJ161" s="22" t="s">
        <v>83</v>
      </c>
      <c r="BK161" s="230">
        <f>ROUND(I161*H161,2)</f>
        <v>0</v>
      </c>
      <c r="BL161" s="22" t="s">
        <v>147</v>
      </c>
      <c r="BM161" s="22" t="s">
        <v>889</v>
      </c>
    </row>
    <row r="162" s="1" customFormat="1">
      <c r="B162" s="44"/>
      <c r="C162" s="72"/>
      <c r="D162" s="231" t="s">
        <v>149</v>
      </c>
      <c r="E162" s="72"/>
      <c r="F162" s="232" t="s">
        <v>715</v>
      </c>
      <c r="G162" s="72"/>
      <c r="H162" s="72"/>
      <c r="I162" s="189"/>
      <c r="J162" s="72"/>
      <c r="K162" s="72"/>
      <c r="L162" s="70"/>
      <c r="M162" s="233"/>
      <c r="N162" s="45"/>
      <c r="O162" s="45"/>
      <c r="P162" s="45"/>
      <c r="Q162" s="45"/>
      <c r="R162" s="45"/>
      <c r="S162" s="45"/>
      <c r="T162" s="93"/>
      <c r="AT162" s="22" t="s">
        <v>149</v>
      </c>
      <c r="AU162" s="22" t="s">
        <v>85</v>
      </c>
    </row>
    <row r="163" s="11" customFormat="1">
      <c r="B163" s="234"/>
      <c r="C163" s="235"/>
      <c r="D163" s="231" t="s">
        <v>167</v>
      </c>
      <c r="E163" s="236" t="s">
        <v>23</v>
      </c>
      <c r="F163" s="237" t="s">
        <v>890</v>
      </c>
      <c r="G163" s="235"/>
      <c r="H163" s="238">
        <v>17.431000000000001</v>
      </c>
      <c r="I163" s="239"/>
      <c r="J163" s="235"/>
      <c r="K163" s="235"/>
      <c r="L163" s="240"/>
      <c r="M163" s="241"/>
      <c r="N163" s="242"/>
      <c r="O163" s="242"/>
      <c r="P163" s="242"/>
      <c r="Q163" s="242"/>
      <c r="R163" s="242"/>
      <c r="S163" s="242"/>
      <c r="T163" s="243"/>
      <c r="AT163" s="244" t="s">
        <v>167</v>
      </c>
      <c r="AU163" s="244" t="s">
        <v>85</v>
      </c>
      <c r="AV163" s="11" t="s">
        <v>85</v>
      </c>
      <c r="AW163" s="11" t="s">
        <v>38</v>
      </c>
      <c r="AX163" s="11" t="s">
        <v>75</v>
      </c>
      <c r="AY163" s="244" t="s">
        <v>140</v>
      </c>
    </row>
    <row r="164" s="12" customFormat="1">
      <c r="B164" s="245"/>
      <c r="C164" s="246"/>
      <c r="D164" s="231" t="s">
        <v>167</v>
      </c>
      <c r="E164" s="247" t="s">
        <v>23</v>
      </c>
      <c r="F164" s="248" t="s">
        <v>169</v>
      </c>
      <c r="G164" s="246"/>
      <c r="H164" s="249">
        <v>17.431000000000001</v>
      </c>
      <c r="I164" s="250"/>
      <c r="J164" s="246"/>
      <c r="K164" s="246"/>
      <c r="L164" s="251"/>
      <c r="M164" s="252"/>
      <c r="N164" s="253"/>
      <c r="O164" s="253"/>
      <c r="P164" s="253"/>
      <c r="Q164" s="253"/>
      <c r="R164" s="253"/>
      <c r="S164" s="253"/>
      <c r="T164" s="254"/>
      <c r="AT164" s="255" t="s">
        <v>167</v>
      </c>
      <c r="AU164" s="255" t="s">
        <v>85</v>
      </c>
      <c r="AV164" s="12" t="s">
        <v>147</v>
      </c>
      <c r="AW164" s="12" t="s">
        <v>38</v>
      </c>
      <c r="AX164" s="12" t="s">
        <v>83</v>
      </c>
      <c r="AY164" s="255" t="s">
        <v>140</v>
      </c>
    </row>
    <row r="165" s="1" customFormat="1" ht="38.25" customHeight="1">
      <c r="B165" s="44"/>
      <c r="C165" s="219" t="s">
        <v>9</v>
      </c>
      <c r="D165" s="219" t="s">
        <v>142</v>
      </c>
      <c r="E165" s="220" t="s">
        <v>891</v>
      </c>
      <c r="F165" s="221" t="s">
        <v>892</v>
      </c>
      <c r="G165" s="222" t="s">
        <v>164</v>
      </c>
      <c r="H165" s="223">
        <v>10.217000000000001</v>
      </c>
      <c r="I165" s="224"/>
      <c r="J165" s="225">
        <f>ROUND(I165*H165,2)</f>
        <v>0</v>
      </c>
      <c r="K165" s="221" t="s">
        <v>146</v>
      </c>
      <c r="L165" s="70"/>
      <c r="M165" s="226" t="s">
        <v>23</v>
      </c>
      <c r="N165" s="227" t="s">
        <v>46</v>
      </c>
      <c r="O165" s="45"/>
      <c r="P165" s="228">
        <f>O165*H165</f>
        <v>0</v>
      </c>
      <c r="Q165" s="228">
        <v>0.13188</v>
      </c>
      <c r="R165" s="228">
        <f>Q165*H165</f>
        <v>1.34741796</v>
      </c>
      <c r="S165" s="228">
        <v>0</v>
      </c>
      <c r="T165" s="229">
        <f>S165*H165</f>
        <v>0</v>
      </c>
      <c r="AR165" s="22" t="s">
        <v>147</v>
      </c>
      <c r="AT165" s="22" t="s">
        <v>142</v>
      </c>
      <c r="AU165" s="22" t="s">
        <v>85</v>
      </c>
      <c r="AY165" s="22" t="s">
        <v>140</v>
      </c>
      <c r="BE165" s="230">
        <f>IF(N165="základní",J165,0)</f>
        <v>0</v>
      </c>
      <c r="BF165" s="230">
        <f>IF(N165="snížená",J165,0)</f>
        <v>0</v>
      </c>
      <c r="BG165" s="230">
        <f>IF(N165="zákl. přenesená",J165,0)</f>
        <v>0</v>
      </c>
      <c r="BH165" s="230">
        <f>IF(N165="sníž. přenesená",J165,0)</f>
        <v>0</v>
      </c>
      <c r="BI165" s="230">
        <f>IF(N165="nulová",J165,0)</f>
        <v>0</v>
      </c>
      <c r="BJ165" s="22" t="s">
        <v>83</v>
      </c>
      <c r="BK165" s="230">
        <f>ROUND(I165*H165,2)</f>
        <v>0</v>
      </c>
      <c r="BL165" s="22" t="s">
        <v>147</v>
      </c>
      <c r="BM165" s="22" t="s">
        <v>893</v>
      </c>
    </row>
    <row r="166" s="1" customFormat="1">
      <c r="B166" s="44"/>
      <c r="C166" s="72"/>
      <c r="D166" s="231" t="s">
        <v>149</v>
      </c>
      <c r="E166" s="72"/>
      <c r="F166" s="232" t="s">
        <v>343</v>
      </c>
      <c r="G166" s="72"/>
      <c r="H166" s="72"/>
      <c r="I166" s="189"/>
      <c r="J166" s="72"/>
      <c r="K166" s="72"/>
      <c r="L166" s="70"/>
      <c r="M166" s="233"/>
      <c r="N166" s="45"/>
      <c r="O166" s="45"/>
      <c r="P166" s="45"/>
      <c r="Q166" s="45"/>
      <c r="R166" s="45"/>
      <c r="S166" s="45"/>
      <c r="T166" s="93"/>
      <c r="AT166" s="22" t="s">
        <v>149</v>
      </c>
      <c r="AU166" s="22" t="s">
        <v>85</v>
      </c>
    </row>
    <row r="167" s="11" customFormat="1">
      <c r="B167" s="234"/>
      <c r="C167" s="235"/>
      <c r="D167" s="231" t="s">
        <v>167</v>
      </c>
      <c r="E167" s="236" t="s">
        <v>23</v>
      </c>
      <c r="F167" s="237" t="s">
        <v>894</v>
      </c>
      <c r="G167" s="235"/>
      <c r="H167" s="238">
        <v>10.217000000000001</v>
      </c>
      <c r="I167" s="239"/>
      <c r="J167" s="235"/>
      <c r="K167" s="235"/>
      <c r="L167" s="240"/>
      <c r="M167" s="241"/>
      <c r="N167" s="242"/>
      <c r="O167" s="242"/>
      <c r="P167" s="242"/>
      <c r="Q167" s="242"/>
      <c r="R167" s="242"/>
      <c r="S167" s="242"/>
      <c r="T167" s="243"/>
      <c r="AT167" s="244" t="s">
        <v>167</v>
      </c>
      <c r="AU167" s="244" t="s">
        <v>85</v>
      </c>
      <c r="AV167" s="11" t="s">
        <v>85</v>
      </c>
      <c r="AW167" s="11" t="s">
        <v>38</v>
      </c>
      <c r="AX167" s="11" t="s">
        <v>75</v>
      </c>
      <c r="AY167" s="244" t="s">
        <v>140</v>
      </c>
    </row>
    <row r="168" s="12" customFormat="1">
      <c r="B168" s="245"/>
      <c r="C168" s="246"/>
      <c r="D168" s="231" t="s">
        <v>167</v>
      </c>
      <c r="E168" s="247" t="s">
        <v>23</v>
      </c>
      <c r="F168" s="248" t="s">
        <v>169</v>
      </c>
      <c r="G168" s="246"/>
      <c r="H168" s="249">
        <v>10.217000000000001</v>
      </c>
      <c r="I168" s="250"/>
      <c r="J168" s="246"/>
      <c r="K168" s="246"/>
      <c r="L168" s="251"/>
      <c r="M168" s="252"/>
      <c r="N168" s="253"/>
      <c r="O168" s="253"/>
      <c r="P168" s="253"/>
      <c r="Q168" s="253"/>
      <c r="R168" s="253"/>
      <c r="S168" s="253"/>
      <c r="T168" s="254"/>
      <c r="AT168" s="255" t="s">
        <v>167</v>
      </c>
      <c r="AU168" s="255" t="s">
        <v>85</v>
      </c>
      <c r="AV168" s="12" t="s">
        <v>147</v>
      </c>
      <c r="AW168" s="12" t="s">
        <v>38</v>
      </c>
      <c r="AX168" s="12" t="s">
        <v>83</v>
      </c>
      <c r="AY168" s="255" t="s">
        <v>140</v>
      </c>
    </row>
    <row r="169" s="1" customFormat="1" ht="38.25" customHeight="1">
      <c r="B169" s="44"/>
      <c r="C169" s="219" t="s">
        <v>263</v>
      </c>
      <c r="D169" s="219" t="s">
        <v>142</v>
      </c>
      <c r="E169" s="220" t="s">
        <v>895</v>
      </c>
      <c r="F169" s="221" t="s">
        <v>896</v>
      </c>
      <c r="G169" s="222" t="s">
        <v>164</v>
      </c>
      <c r="H169" s="223">
        <v>10.217000000000001</v>
      </c>
      <c r="I169" s="224"/>
      <c r="J169" s="225">
        <f>ROUND(I169*H169,2)</f>
        <v>0</v>
      </c>
      <c r="K169" s="221" t="s">
        <v>146</v>
      </c>
      <c r="L169" s="70"/>
      <c r="M169" s="226" t="s">
        <v>23</v>
      </c>
      <c r="N169" s="227" t="s">
        <v>46</v>
      </c>
      <c r="O169" s="45"/>
      <c r="P169" s="228">
        <f>O169*H169</f>
        <v>0</v>
      </c>
      <c r="Q169" s="228">
        <v>0.12966</v>
      </c>
      <c r="R169" s="228">
        <f>Q169*H169</f>
        <v>1.3247362200000001</v>
      </c>
      <c r="S169" s="228">
        <v>0</v>
      </c>
      <c r="T169" s="229">
        <f>S169*H169</f>
        <v>0</v>
      </c>
      <c r="AR169" s="22" t="s">
        <v>147</v>
      </c>
      <c r="AT169" s="22" t="s">
        <v>142</v>
      </c>
      <c r="AU169" s="22" t="s">
        <v>85</v>
      </c>
      <c r="AY169" s="22" t="s">
        <v>140</v>
      </c>
      <c r="BE169" s="230">
        <f>IF(N169="základní",J169,0)</f>
        <v>0</v>
      </c>
      <c r="BF169" s="230">
        <f>IF(N169="snížená",J169,0)</f>
        <v>0</v>
      </c>
      <c r="BG169" s="230">
        <f>IF(N169="zákl. přenesená",J169,0)</f>
        <v>0</v>
      </c>
      <c r="BH169" s="230">
        <f>IF(N169="sníž. přenesená",J169,0)</f>
        <v>0</v>
      </c>
      <c r="BI169" s="230">
        <f>IF(N169="nulová",J169,0)</f>
        <v>0</v>
      </c>
      <c r="BJ169" s="22" t="s">
        <v>83</v>
      </c>
      <c r="BK169" s="230">
        <f>ROUND(I169*H169,2)</f>
        <v>0</v>
      </c>
      <c r="BL169" s="22" t="s">
        <v>147</v>
      </c>
      <c r="BM169" s="22" t="s">
        <v>897</v>
      </c>
    </row>
    <row r="170" s="1" customFormat="1">
      <c r="B170" s="44"/>
      <c r="C170" s="72"/>
      <c r="D170" s="231" t="s">
        <v>149</v>
      </c>
      <c r="E170" s="72"/>
      <c r="F170" s="232" t="s">
        <v>348</v>
      </c>
      <c r="G170" s="72"/>
      <c r="H170" s="72"/>
      <c r="I170" s="189"/>
      <c r="J170" s="72"/>
      <c r="K170" s="72"/>
      <c r="L170" s="70"/>
      <c r="M170" s="233"/>
      <c r="N170" s="45"/>
      <c r="O170" s="45"/>
      <c r="P170" s="45"/>
      <c r="Q170" s="45"/>
      <c r="R170" s="45"/>
      <c r="S170" s="45"/>
      <c r="T170" s="93"/>
      <c r="AT170" s="22" t="s">
        <v>149</v>
      </c>
      <c r="AU170" s="22" t="s">
        <v>85</v>
      </c>
    </row>
    <row r="171" s="10" customFormat="1" ht="29.88" customHeight="1">
      <c r="B171" s="203"/>
      <c r="C171" s="204"/>
      <c r="D171" s="205" t="s">
        <v>74</v>
      </c>
      <c r="E171" s="217" t="s">
        <v>175</v>
      </c>
      <c r="F171" s="217" t="s">
        <v>349</v>
      </c>
      <c r="G171" s="204"/>
      <c r="H171" s="204"/>
      <c r="I171" s="207"/>
      <c r="J171" s="218">
        <f>BK171</f>
        <v>0</v>
      </c>
      <c r="K171" s="204"/>
      <c r="L171" s="209"/>
      <c r="M171" s="210"/>
      <c r="N171" s="211"/>
      <c r="O171" s="211"/>
      <c r="P171" s="212">
        <f>SUM(P172:P195)</f>
        <v>0</v>
      </c>
      <c r="Q171" s="211"/>
      <c r="R171" s="212">
        <f>SUM(R172:R195)</f>
        <v>4.0081907000000001</v>
      </c>
      <c r="S171" s="211"/>
      <c r="T171" s="213">
        <f>SUM(T172:T195)</f>
        <v>0</v>
      </c>
      <c r="AR171" s="214" t="s">
        <v>83</v>
      </c>
      <c r="AT171" s="215" t="s">
        <v>74</v>
      </c>
      <c r="AU171" s="215" t="s">
        <v>83</v>
      </c>
      <c r="AY171" s="214" t="s">
        <v>140</v>
      </c>
      <c r="BK171" s="216">
        <f>SUM(BK172:BK195)</f>
        <v>0</v>
      </c>
    </row>
    <row r="172" s="1" customFormat="1" ht="25.5" customHeight="1">
      <c r="B172" s="44"/>
      <c r="C172" s="219" t="s">
        <v>269</v>
      </c>
      <c r="D172" s="219" t="s">
        <v>142</v>
      </c>
      <c r="E172" s="220" t="s">
        <v>898</v>
      </c>
      <c r="F172" s="221" t="s">
        <v>899</v>
      </c>
      <c r="G172" s="222" t="s">
        <v>164</v>
      </c>
      <c r="H172" s="223">
        <v>5.2000000000000002</v>
      </c>
      <c r="I172" s="224"/>
      <c r="J172" s="225">
        <f>ROUND(I172*H172,2)</f>
        <v>0</v>
      </c>
      <c r="K172" s="221" t="s">
        <v>146</v>
      </c>
      <c r="L172" s="70"/>
      <c r="M172" s="226" t="s">
        <v>23</v>
      </c>
      <c r="N172" s="227" t="s">
        <v>46</v>
      </c>
      <c r="O172" s="45"/>
      <c r="P172" s="228">
        <f>O172*H172</f>
        <v>0</v>
      </c>
      <c r="Q172" s="228">
        <v>0.0073499999999999998</v>
      </c>
      <c r="R172" s="228">
        <f>Q172*H172</f>
        <v>0.038219999999999997</v>
      </c>
      <c r="S172" s="228">
        <v>0</v>
      </c>
      <c r="T172" s="229">
        <f>S172*H172</f>
        <v>0</v>
      </c>
      <c r="AR172" s="22" t="s">
        <v>147</v>
      </c>
      <c r="AT172" s="22" t="s">
        <v>142</v>
      </c>
      <c r="AU172" s="22" t="s">
        <v>85</v>
      </c>
      <c r="AY172" s="22" t="s">
        <v>140</v>
      </c>
      <c r="BE172" s="230">
        <f>IF(N172="základní",J172,0)</f>
        <v>0</v>
      </c>
      <c r="BF172" s="230">
        <f>IF(N172="snížená",J172,0)</f>
        <v>0</v>
      </c>
      <c r="BG172" s="230">
        <f>IF(N172="zákl. přenesená",J172,0)</f>
        <v>0</v>
      </c>
      <c r="BH172" s="230">
        <f>IF(N172="sníž. přenesená",J172,0)</f>
        <v>0</v>
      </c>
      <c r="BI172" s="230">
        <f>IF(N172="nulová",J172,0)</f>
        <v>0</v>
      </c>
      <c r="BJ172" s="22" t="s">
        <v>83</v>
      </c>
      <c r="BK172" s="230">
        <f>ROUND(I172*H172,2)</f>
        <v>0</v>
      </c>
      <c r="BL172" s="22" t="s">
        <v>147</v>
      </c>
      <c r="BM172" s="22" t="s">
        <v>900</v>
      </c>
    </row>
    <row r="173" s="11" customFormat="1">
      <c r="B173" s="234"/>
      <c r="C173" s="235"/>
      <c r="D173" s="231" t="s">
        <v>167</v>
      </c>
      <c r="E173" s="236" t="s">
        <v>23</v>
      </c>
      <c r="F173" s="237" t="s">
        <v>901</v>
      </c>
      <c r="G173" s="235"/>
      <c r="H173" s="238">
        <v>5.2000000000000002</v>
      </c>
      <c r="I173" s="239"/>
      <c r="J173" s="235"/>
      <c r="K173" s="235"/>
      <c r="L173" s="240"/>
      <c r="M173" s="241"/>
      <c r="N173" s="242"/>
      <c r="O173" s="242"/>
      <c r="P173" s="242"/>
      <c r="Q173" s="242"/>
      <c r="R173" s="242"/>
      <c r="S173" s="242"/>
      <c r="T173" s="243"/>
      <c r="AT173" s="244" t="s">
        <v>167</v>
      </c>
      <c r="AU173" s="244" t="s">
        <v>85</v>
      </c>
      <c r="AV173" s="11" t="s">
        <v>85</v>
      </c>
      <c r="AW173" s="11" t="s">
        <v>38</v>
      </c>
      <c r="AX173" s="11" t="s">
        <v>75</v>
      </c>
      <c r="AY173" s="244" t="s">
        <v>140</v>
      </c>
    </row>
    <row r="174" s="12" customFormat="1">
      <c r="B174" s="245"/>
      <c r="C174" s="246"/>
      <c r="D174" s="231" t="s">
        <v>167</v>
      </c>
      <c r="E174" s="247" t="s">
        <v>23</v>
      </c>
      <c r="F174" s="248" t="s">
        <v>169</v>
      </c>
      <c r="G174" s="246"/>
      <c r="H174" s="249">
        <v>5.2000000000000002</v>
      </c>
      <c r="I174" s="250"/>
      <c r="J174" s="246"/>
      <c r="K174" s="246"/>
      <c r="L174" s="251"/>
      <c r="M174" s="252"/>
      <c r="N174" s="253"/>
      <c r="O174" s="253"/>
      <c r="P174" s="253"/>
      <c r="Q174" s="253"/>
      <c r="R174" s="253"/>
      <c r="S174" s="253"/>
      <c r="T174" s="254"/>
      <c r="AT174" s="255" t="s">
        <v>167</v>
      </c>
      <c r="AU174" s="255" t="s">
        <v>85</v>
      </c>
      <c r="AV174" s="12" t="s">
        <v>147</v>
      </c>
      <c r="AW174" s="12" t="s">
        <v>38</v>
      </c>
      <c r="AX174" s="12" t="s">
        <v>83</v>
      </c>
      <c r="AY174" s="255" t="s">
        <v>140</v>
      </c>
    </row>
    <row r="175" s="1" customFormat="1" ht="25.5" customHeight="1">
      <c r="B175" s="44"/>
      <c r="C175" s="219" t="s">
        <v>275</v>
      </c>
      <c r="D175" s="219" t="s">
        <v>142</v>
      </c>
      <c r="E175" s="220" t="s">
        <v>902</v>
      </c>
      <c r="F175" s="221" t="s">
        <v>903</v>
      </c>
      <c r="G175" s="222" t="s">
        <v>164</v>
      </c>
      <c r="H175" s="223">
        <v>5.2000000000000002</v>
      </c>
      <c r="I175" s="224"/>
      <c r="J175" s="225">
        <f>ROUND(I175*H175,2)</f>
        <v>0</v>
      </c>
      <c r="K175" s="221" t="s">
        <v>146</v>
      </c>
      <c r="L175" s="70"/>
      <c r="M175" s="226" t="s">
        <v>23</v>
      </c>
      <c r="N175" s="227" t="s">
        <v>46</v>
      </c>
      <c r="O175" s="45"/>
      <c r="P175" s="228">
        <f>O175*H175</f>
        <v>0</v>
      </c>
      <c r="Q175" s="228">
        <v>0.00025999999999999998</v>
      </c>
      <c r="R175" s="228">
        <f>Q175*H175</f>
        <v>0.0013519999999999999</v>
      </c>
      <c r="S175" s="228">
        <v>0</v>
      </c>
      <c r="T175" s="229">
        <f>S175*H175</f>
        <v>0</v>
      </c>
      <c r="AR175" s="22" t="s">
        <v>147</v>
      </c>
      <c r="AT175" s="22" t="s">
        <v>142</v>
      </c>
      <c r="AU175" s="22" t="s">
        <v>85</v>
      </c>
      <c r="AY175" s="22" t="s">
        <v>140</v>
      </c>
      <c r="BE175" s="230">
        <f>IF(N175="základní",J175,0)</f>
        <v>0</v>
      </c>
      <c r="BF175" s="230">
        <f>IF(N175="snížená",J175,0)</f>
        <v>0</v>
      </c>
      <c r="BG175" s="230">
        <f>IF(N175="zákl. přenesená",J175,0)</f>
        <v>0</v>
      </c>
      <c r="BH175" s="230">
        <f>IF(N175="sníž. přenesená",J175,0)</f>
        <v>0</v>
      </c>
      <c r="BI175" s="230">
        <f>IF(N175="nulová",J175,0)</f>
        <v>0</v>
      </c>
      <c r="BJ175" s="22" t="s">
        <v>83</v>
      </c>
      <c r="BK175" s="230">
        <f>ROUND(I175*H175,2)</f>
        <v>0</v>
      </c>
      <c r="BL175" s="22" t="s">
        <v>147</v>
      </c>
      <c r="BM175" s="22" t="s">
        <v>904</v>
      </c>
    </row>
    <row r="176" s="1" customFormat="1" ht="25.5" customHeight="1">
      <c r="B176" s="44"/>
      <c r="C176" s="219" t="s">
        <v>279</v>
      </c>
      <c r="D176" s="219" t="s">
        <v>142</v>
      </c>
      <c r="E176" s="220" t="s">
        <v>905</v>
      </c>
      <c r="F176" s="221" t="s">
        <v>906</v>
      </c>
      <c r="G176" s="222" t="s">
        <v>164</v>
      </c>
      <c r="H176" s="223">
        <v>5.2000000000000002</v>
      </c>
      <c r="I176" s="224"/>
      <c r="J176" s="225">
        <f>ROUND(I176*H176,2)</f>
        <v>0</v>
      </c>
      <c r="K176" s="221" t="s">
        <v>146</v>
      </c>
      <c r="L176" s="70"/>
      <c r="M176" s="226" t="s">
        <v>23</v>
      </c>
      <c r="N176" s="227" t="s">
        <v>46</v>
      </c>
      <c r="O176" s="45"/>
      <c r="P176" s="228">
        <f>O176*H176</f>
        <v>0</v>
      </c>
      <c r="Q176" s="228">
        <v>0.0048900000000000002</v>
      </c>
      <c r="R176" s="228">
        <f>Q176*H176</f>
        <v>0.025428000000000003</v>
      </c>
      <c r="S176" s="228">
        <v>0</v>
      </c>
      <c r="T176" s="229">
        <f>S176*H176</f>
        <v>0</v>
      </c>
      <c r="AR176" s="22" t="s">
        <v>147</v>
      </c>
      <c r="AT176" s="22" t="s">
        <v>142</v>
      </c>
      <c r="AU176" s="22" t="s">
        <v>85</v>
      </c>
      <c r="AY176" s="22" t="s">
        <v>140</v>
      </c>
      <c r="BE176" s="230">
        <f>IF(N176="základní",J176,0)</f>
        <v>0</v>
      </c>
      <c r="BF176" s="230">
        <f>IF(N176="snížená",J176,0)</f>
        <v>0</v>
      </c>
      <c r="BG176" s="230">
        <f>IF(N176="zákl. přenesená",J176,0)</f>
        <v>0</v>
      </c>
      <c r="BH176" s="230">
        <f>IF(N176="sníž. přenesená",J176,0)</f>
        <v>0</v>
      </c>
      <c r="BI176" s="230">
        <f>IF(N176="nulová",J176,0)</f>
        <v>0</v>
      </c>
      <c r="BJ176" s="22" t="s">
        <v>83</v>
      </c>
      <c r="BK176" s="230">
        <f>ROUND(I176*H176,2)</f>
        <v>0</v>
      </c>
      <c r="BL176" s="22" t="s">
        <v>147</v>
      </c>
      <c r="BM176" s="22" t="s">
        <v>907</v>
      </c>
    </row>
    <row r="177" s="1" customFormat="1">
      <c r="B177" s="44"/>
      <c r="C177" s="72"/>
      <c r="D177" s="231" t="s">
        <v>149</v>
      </c>
      <c r="E177" s="72"/>
      <c r="F177" s="232" t="s">
        <v>908</v>
      </c>
      <c r="G177" s="72"/>
      <c r="H177" s="72"/>
      <c r="I177" s="189"/>
      <c r="J177" s="72"/>
      <c r="K177" s="72"/>
      <c r="L177" s="70"/>
      <c r="M177" s="233"/>
      <c r="N177" s="45"/>
      <c r="O177" s="45"/>
      <c r="P177" s="45"/>
      <c r="Q177" s="45"/>
      <c r="R177" s="45"/>
      <c r="S177" s="45"/>
      <c r="T177" s="93"/>
      <c r="AT177" s="22" t="s">
        <v>149</v>
      </c>
      <c r="AU177" s="22" t="s">
        <v>85</v>
      </c>
    </row>
    <row r="178" s="1" customFormat="1" ht="25.5" customHeight="1">
      <c r="B178" s="44"/>
      <c r="C178" s="219" t="s">
        <v>285</v>
      </c>
      <c r="D178" s="219" t="s">
        <v>142</v>
      </c>
      <c r="E178" s="220" t="s">
        <v>909</v>
      </c>
      <c r="F178" s="221" t="s">
        <v>910</v>
      </c>
      <c r="G178" s="222" t="s">
        <v>164</v>
      </c>
      <c r="H178" s="223">
        <v>5.2000000000000002</v>
      </c>
      <c r="I178" s="224"/>
      <c r="J178" s="225">
        <f>ROUND(I178*H178,2)</f>
        <v>0</v>
      </c>
      <c r="K178" s="221" t="s">
        <v>146</v>
      </c>
      <c r="L178" s="70"/>
      <c r="M178" s="226" t="s">
        <v>23</v>
      </c>
      <c r="N178" s="227" t="s">
        <v>46</v>
      </c>
      <c r="O178" s="45"/>
      <c r="P178" s="228">
        <f>O178*H178</f>
        <v>0</v>
      </c>
      <c r="Q178" s="228">
        <v>0.0065599999999999999</v>
      </c>
      <c r="R178" s="228">
        <f>Q178*H178</f>
        <v>0.034112000000000003</v>
      </c>
      <c r="S178" s="228">
        <v>0</v>
      </c>
      <c r="T178" s="229">
        <f>S178*H178</f>
        <v>0</v>
      </c>
      <c r="AR178" s="22" t="s">
        <v>147</v>
      </c>
      <c r="AT178" s="22" t="s">
        <v>142</v>
      </c>
      <c r="AU178" s="22" t="s">
        <v>85</v>
      </c>
      <c r="AY178" s="22" t="s">
        <v>140</v>
      </c>
      <c r="BE178" s="230">
        <f>IF(N178="základní",J178,0)</f>
        <v>0</v>
      </c>
      <c r="BF178" s="230">
        <f>IF(N178="snížená",J178,0)</f>
        <v>0</v>
      </c>
      <c r="BG178" s="230">
        <f>IF(N178="zákl. přenesená",J178,0)</f>
        <v>0</v>
      </c>
      <c r="BH178" s="230">
        <f>IF(N178="sníž. přenesená",J178,0)</f>
        <v>0</v>
      </c>
      <c r="BI178" s="230">
        <f>IF(N178="nulová",J178,0)</f>
        <v>0</v>
      </c>
      <c r="BJ178" s="22" t="s">
        <v>83</v>
      </c>
      <c r="BK178" s="230">
        <f>ROUND(I178*H178,2)</f>
        <v>0</v>
      </c>
      <c r="BL178" s="22" t="s">
        <v>147</v>
      </c>
      <c r="BM178" s="22" t="s">
        <v>911</v>
      </c>
    </row>
    <row r="179" s="1" customFormat="1">
      <c r="B179" s="44"/>
      <c r="C179" s="72"/>
      <c r="D179" s="231" t="s">
        <v>149</v>
      </c>
      <c r="E179" s="72"/>
      <c r="F179" s="232" t="s">
        <v>912</v>
      </c>
      <c r="G179" s="72"/>
      <c r="H179" s="72"/>
      <c r="I179" s="189"/>
      <c r="J179" s="72"/>
      <c r="K179" s="72"/>
      <c r="L179" s="70"/>
      <c r="M179" s="233"/>
      <c r="N179" s="45"/>
      <c r="O179" s="45"/>
      <c r="P179" s="45"/>
      <c r="Q179" s="45"/>
      <c r="R179" s="45"/>
      <c r="S179" s="45"/>
      <c r="T179" s="93"/>
      <c r="AT179" s="22" t="s">
        <v>149</v>
      </c>
      <c r="AU179" s="22" t="s">
        <v>85</v>
      </c>
    </row>
    <row r="180" s="1" customFormat="1" ht="25.5" customHeight="1">
      <c r="B180" s="44"/>
      <c r="C180" s="219" t="s">
        <v>290</v>
      </c>
      <c r="D180" s="219" t="s">
        <v>142</v>
      </c>
      <c r="E180" s="220" t="s">
        <v>913</v>
      </c>
      <c r="F180" s="221" t="s">
        <v>914</v>
      </c>
      <c r="G180" s="222" t="s">
        <v>164</v>
      </c>
      <c r="H180" s="223">
        <v>5.2000000000000002</v>
      </c>
      <c r="I180" s="224"/>
      <c r="J180" s="225">
        <f>ROUND(I180*H180,2)</f>
        <v>0</v>
      </c>
      <c r="K180" s="221" t="s">
        <v>146</v>
      </c>
      <c r="L180" s="70"/>
      <c r="M180" s="226" t="s">
        <v>23</v>
      </c>
      <c r="N180" s="227" t="s">
        <v>46</v>
      </c>
      <c r="O180" s="45"/>
      <c r="P180" s="228">
        <f>O180*H180</f>
        <v>0</v>
      </c>
      <c r="Q180" s="228">
        <v>0.00348</v>
      </c>
      <c r="R180" s="228">
        <f>Q180*H180</f>
        <v>0.018096000000000001</v>
      </c>
      <c r="S180" s="228">
        <v>0</v>
      </c>
      <c r="T180" s="229">
        <f>S180*H180</f>
        <v>0</v>
      </c>
      <c r="AR180" s="22" t="s">
        <v>147</v>
      </c>
      <c r="AT180" s="22" t="s">
        <v>142</v>
      </c>
      <c r="AU180" s="22" t="s">
        <v>85</v>
      </c>
      <c r="AY180" s="22" t="s">
        <v>140</v>
      </c>
      <c r="BE180" s="230">
        <f>IF(N180="základní",J180,0)</f>
        <v>0</v>
      </c>
      <c r="BF180" s="230">
        <f>IF(N180="snížená",J180,0)</f>
        <v>0</v>
      </c>
      <c r="BG180" s="230">
        <f>IF(N180="zákl. přenesená",J180,0)</f>
        <v>0</v>
      </c>
      <c r="BH180" s="230">
        <f>IF(N180="sníž. přenesená",J180,0)</f>
        <v>0</v>
      </c>
      <c r="BI180" s="230">
        <f>IF(N180="nulová",J180,0)</f>
        <v>0</v>
      </c>
      <c r="BJ180" s="22" t="s">
        <v>83</v>
      </c>
      <c r="BK180" s="230">
        <f>ROUND(I180*H180,2)</f>
        <v>0</v>
      </c>
      <c r="BL180" s="22" t="s">
        <v>147</v>
      </c>
      <c r="BM180" s="22" t="s">
        <v>915</v>
      </c>
    </row>
    <row r="181" s="1" customFormat="1" ht="25.5" customHeight="1">
      <c r="B181" s="44"/>
      <c r="C181" s="219" t="s">
        <v>295</v>
      </c>
      <c r="D181" s="219" t="s">
        <v>142</v>
      </c>
      <c r="E181" s="220" t="s">
        <v>916</v>
      </c>
      <c r="F181" s="221" t="s">
        <v>917</v>
      </c>
      <c r="G181" s="222" t="s">
        <v>178</v>
      </c>
      <c r="H181" s="223">
        <v>1.569</v>
      </c>
      <c r="I181" s="224"/>
      <c r="J181" s="225">
        <f>ROUND(I181*H181,2)</f>
        <v>0</v>
      </c>
      <c r="K181" s="221" t="s">
        <v>146</v>
      </c>
      <c r="L181" s="70"/>
      <c r="M181" s="226" t="s">
        <v>23</v>
      </c>
      <c r="N181" s="227" t="s">
        <v>46</v>
      </c>
      <c r="O181" s="45"/>
      <c r="P181" s="228">
        <f>O181*H181</f>
        <v>0</v>
      </c>
      <c r="Q181" s="228">
        <v>2.45329</v>
      </c>
      <c r="R181" s="228">
        <f>Q181*H181</f>
        <v>3.84921201</v>
      </c>
      <c r="S181" s="228">
        <v>0</v>
      </c>
      <c r="T181" s="229">
        <f>S181*H181</f>
        <v>0</v>
      </c>
      <c r="AR181" s="22" t="s">
        <v>147</v>
      </c>
      <c r="AT181" s="22" t="s">
        <v>142</v>
      </c>
      <c r="AU181" s="22" t="s">
        <v>85</v>
      </c>
      <c r="AY181" s="22" t="s">
        <v>140</v>
      </c>
      <c r="BE181" s="230">
        <f>IF(N181="základní",J181,0)</f>
        <v>0</v>
      </c>
      <c r="BF181" s="230">
        <f>IF(N181="snížená",J181,0)</f>
        <v>0</v>
      </c>
      <c r="BG181" s="230">
        <f>IF(N181="zákl. přenesená",J181,0)</f>
        <v>0</v>
      </c>
      <c r="BH181" s="230">
        <f>IF(N181="sníž. přenesená",J181,0)</f>
        <v>0</v>
      </c>
      <c r="BI181" s="230">
        <f>IF(N181="nulová",J181,0)</f>
        <v>0</v>
      </c>
      <c r="BJ181" s="22" t="s">
        <v>83</v>
      </c>
      <c r="BK181" s="230">
        <f>ROUND(I181*H181,2)</f>
        <v>0</v>
      </c>
      <c r="BL181" s="22" t="s">
        <v>147</v>
      </c>
      <c r="BM181" s="22" t="s">
        <v>918</v>
      </c>
    </row>
    <row r="182" s="1" customFormat="1">
      <c r="B182" s="44"/>
      <c r="C182" s="72"/>
      <c r="D182" s="231" t="s">
        <v>149</v>
      </c>
      <c r="E182" s="72"/>
      <c r="F182" s="232" t="s">
        <v>722</v>
      </c>
      <c r="G182" s="72"/>
      <c r="H182" s="72"/>
      <c r="I182" s="189"/>
      <c r="J182" s="72"/>
      <c r="K182" s="72"/>
      <c r="L182" s="70"/>
      <c r="M182" s="233"/>
      <c r="N182" s="45"/>
      <c r="O182" s="45"/>
      <c r="P182" s="45"/>
      <c r="Q182" s="45"/>
      <c r="R182" s="45"/>
      <c r="S182" s="45"/>
      <c r="T182" s="93"/>
      <c r="AT182" s="22" t="s">
        <v>149</v>
      </c>
      <c r="AU182" s="22" t="s">
        <v>85</v>
      </c>
    </row>
    <row r="183" s="11" customFormat="1">
      <c r="B183" s="234"/>
      <c r="C183" s="235"/>
      <c r="D183" s="231" t="s">
        <v>167</v>
      </c>
      <c r="E183" s="236" t="s">
        <v>23</v>
      </c>
      <c r="F183" s="237" t="s">
        <v>919</v>
      </c>
      <c r="G183" s="235"/>
      <c r="H183" s="238">
        <v>1.569</v>
      </c>
      <c r="I183" s="239"/>
      <c r="J183" s="235"/>
      <c r="K183" s="235"/>
      <c r="L183" s="240"/>
      <c r="M183" s="241"/>
      <c r="N183" s="242"/>
      <c r="O183" s="242"/>
      <c r="P183" s="242"/>
      <c r="Q183" s="242"/>
      <c r="R183" s="242"/>
      <c r="S183" s="242"/>
      <c r="T183" s="243"/>
      <c r="AT183" s="244" t="s">
        <v>167</v>
      </c>
      <c r="AU183" s="244" t="s">
        <v>85</v>
      </c>
      <c r="AV183" s="11" t="s">
        <v>85</v>
      </c>
      <c r="AW183" s="11" t="s">
        <v>38</v>
      </c>
      <c r="AX183" s="11" t="s">
        <v>75</v>
      </c>
      <c r="AY183" s="244" t="s">
        <v>140</v>
      </c>
    </row>
    <row r="184" s="12" customFormat="1">
      <c r="B184" s="245"/>
      <c r="C184" s="246"/>
      <c r="D184" s="231" t="s">
        <v>167</v>
      </c>
      <c r="E184" s="247" t="s">
        <v>23</v>
      </c>
      <c r="F184" s="248" t="s">
        <v>169</v>
      </c>
      <c r="G184" s="246"/>
      <c r="H184" s="249">
        <v>1.569</v>
      </c>
      <c r="I184" s="250"/>
      <c r="J184" s="246"/>
      <c r="K184" s="246"/>
      <c r="L184" s="251"/>
      <c r="M184" s="252"/>
      <c r="N184" s="253"/>
      <c r="O184" s="253"/>
      <c r="P184" s="253"/>
      <c r="Q184" s="253"/>
      <c r="R184" s="253"/>
      <c r="S184" s="253"/>
      <c r="T184" s="254"/>
      <c r="AT184" s="255" t="s">
        <v>167</v>
      </c>
      <c r="AU184" s="255" t="s">
        <v>85</v>
      </c>
      <c r="AV184" s="12" t="s">
        <v>147</v>
      </c>
      <c r="AW184" s="12" t="s">
        <v>38</v>
      </c>
      <c r="AX184" s="12" t="s">
        <v>83</v>
      </c>
      <c r="AY184" s="255" t="s">
        <v>140</v>
      </c>
    </row>
    <row r="185" s="1" customFormat="1" ht="25.5" customHeight="1">
      <c r="B185" s="44"/>
      <c r="C185" s="219" t="s">
        <v>300</v>
      </c>
      <c r="D185" s="219" t="s">
        <v>142</v>
      </c>
      <c r="E185" s="220" t="s">
        <v>920</v>
      </c>
      <c r="F185" s="221" t="s">
        <v>921</v>
      </c>
      <c r="G185" s="222" t="s">
        <v>178</v>
      </c>
      <c r="H185" s="223">
        <v>1.569</v>
      </c>
      <c r="I185" s="224"/>
      <c r="J185" s="225">
        <f>ROUND(I185*H185,2)</f>
        <v>0</v>
      </c>
      <c r="K185" s="221" t="s">
        <v>146</v>
      </c>
      <c r="L185" s="70"/>
      <c r="M185" s="226" t="s">
        <v>23</v>
      </c>
      <c r="N185" s="227" t="s">
        <v>46</v>
      </c>
      <c r="O185" s="45"/>
      <c r="P185" s="228">
        <f>O185*H185</f>
        <v>0</v>
      </c>
      <c r="Q185" s="228">
        <v>0</v>
      </c>
      <c r="R185" s="228">
        <f>Q185*H185</f>
        <v>0</v>
      </c>
      <c r="S185" s="228">
        <v>0</v>
      </c>
      <c r="T185" s="229">
        <f>S185*H185</f>
        <v>0</v>
      </c>
      <c r="AR185" s="22" t="s">
        <v>147</v>
      </c>
      <c r="AT185" s="22" t="s">
        <v>142</v>
      </c>
      <c r="AU185" s="22" t="s">
        <v>85</v>
      </c>
      <c r="AY185" s="22" t="s">
        <v>140</v>
      </c>
      <c r="BE185" s="230">
        <f>IF(N185="základní",J185,0)</f>
        <v>0</v>
      </c>
      <c r="BF185" s="230">
        <f>IF(N185="snížená",J185,0)</f>
        <v>0</v>
      </c>
      <c r="BG185" s="230">
        <f>IF(N185="zákl. přenesená",J185,0)</f>
        <v>0</v>
      </c>
      <c r="BH185" s="230">
        <f>IF(N185="sníž. přenesená",J185,0)</f>
        <v>0</v>
      </c>
      <c r="BI185" s="230">
        <f>IF(N185="nulová",J185,0)</f>
        <v>0</v>
      </c>
      <c r="BJ185" s="22" t="s">
        <v>83</v>
      </c>
      <c r="BK185" s="230">
        <f>ROUND(I185*H185,2)</f>
        <v>0</v>
      </c>
      <c r="BL185" s="22" t="s">
        <v>147</v>
      </c>
      <c r="BM185" s="22" t="s">
        <v>922</v>
      </c>
    </row>
    <row r="186" s="1" customFormat="1">
      <c r="B186" s="44"/>
      <c r="C186" s="72"/>
      <c r="D186" s="231" t="s">
        <v>149</v>
      </c>
      <c r="E186" s="72"/>
      <c r="F186" s="232" t="s">
        <v>730</v>
      </c>
      <c r="G186" s="72"/>
      <c r="H186" s="72"/>
      <c r="I186" s="189"/>
      <c r="J186" s="72"/>
      <c r="K186" s="72"/>
      <c r="L186" s="70"/>
      <c r="M186" s="233"/>
      <c r="N186" s="45"/>
      <c r="O186" s="45"/>
      <c r="P186" s="45"/>
      <c r="Q186" s="45"/>
      <c r="R186" s="45"/>
      <c r="S186" s="45"/>
      <c r="T186" s="93"/>
      <c r="AT186" s="22" t="s">
        <v>149</v>
      </c>
      <c r="AU186" s="22" t="s">
        <v>85</v>
      </c>
    </row>
    <row r="187" s="11" customFormat="1">
      <c r="B187" s="234"/>
      <c r="C187" s="235"/>
      <c r="D187" s="231" t="s">
        <v>167</v>
      </c>
      <c r="E187" s="236" t="s">
        <v>23</v>
      </c>
      <c r="F187" s="237" t="s">
        <v>919</v>
      </c>
      <c r="G187" s="235"/>
      <c r="H187" s="238">
        <v>1.569</v>
      </c>
      <c r="I187" s="239"/>
      <c r="J187" s="235"/>
      <c r="K187" s="235"/>
      <c r="L187" s="240"/>
      <c r="M187" s="241"/>
      <c r="N187" s="242"/>
      <c r="O187" s="242"/>
      <c r="P187" s="242"/>
      <c r="Q187" s="242"/>
      <c r="R187" s="242"/>
      <c r="S187" s="242"/>
      <c r="T187" s="243"/>
      <c r="AT187" s="244" t="s">
        <v>167</v>
      </c>
      <c r="AU187" s="244" t="s">
        <v>85</v>
      </c>
      <c r="AV187" s="11" t="s">
        <v>85</v>
      </c>
      <c r="AW187" s="11" t="s">
        <v>38</v>
      </c>
      <c r="AX187" s="11" t="s">
        <v>75</v>
      </c>
      <c r="AY187" s="244" t="s">
        <v>140</v>
      </c>
    </row>
    <row r="188" s="12" customFormat="1">
      <c r="B188" s="245"/>
      <c r="C188" s="246"/>
      <c r="D188" s="231" t="s">
        <v>167</v>
      </c>
      <c r="E188" s="247" t="s">
        <v>23</v>
      </c>
      <c r="F188" s="248" t="s">
        <v>169</v>
      </c>
      <c r="G188" s="246"/>
      <c r="H188" s="249">
        <v>1.569</v>
      </c>
      <c r="I188" s="250"/>
      <c r="J188" s="246"/>
      <c r="K188" s="246"/>
      <c r="L188" s="251"/>
      <c r="M188" s="252"/>
      <c r="N188" s="253"/>
      <c r="O188" s="253"/>
      <c r="P188" s="253"/>
      <c r="Q188" s="253"/>
      <c r="R188" s="253"/>
      <c r="S188" s="253"/>
      <c r="T188" s="254"/>
      <c r="AT188" s="255" t="s">
        <v>167</v>
      </c>
      <c r="AU188" s="255" t="s">
        <v>85</v>
      </c>
      <c r="AV188" s="12" t="s">
        <v>147</v>
      </c>
      <c r="AW188" s="12" t="s">
        <v>38</v>
      </c>
      <c r="AX188" s="12" t="s">
        <v>83</v>
      </c>
      <c r="AY188" s="255" t="s">
        <v>140</v>
      </c>
    </row>
    <row r="189" s="1" customFormat="1" ht="16.5" customHeight="1">
      <c r="B189" s="44"/>
      <c r="C189" s="219" t="s">
        <v>306</v>
      </c>
      <c r="D189" s="219" t="s">
        <v>142</v>
      </c>
      <c r="E189" s="220" t="s">
        <v>732</v>
      </c>
      <c r="F189" s="221" t="s">
        <v>733</v>
      </c>
      <c r="G189" s="222" t="s">
        <v>164</v>
      </c>
      <c r="H189" s="223">
        <v>1.6259999999999999</v>
      </c>
      <c r="I189" s="224"/>
      <c r="J189" s="225">
        <f>ROUND(I189*H189,2)</f>
        <v>0</v>
      </c>
      <c r="K189" s="221" t="s">
        <v>146</v>
      </c>
      <c r="L189" s="70"/>
      <c r="M189" s="226" t="s">
        <v>23</v>
      </c>
      <c r="N189" s="227" t="s">
        <v>46</v>
      </c>
      <c r="O189" s="45"/>
      <c r="P189" s="228">
        <f>O189*H189</f>
        <v>0</v>
      </c>
      <c r="Q189" s="228">
        <v>0.013520000000000001</v>
      </c>
      <c r="R189" s="228">
        <f>Q189*H189</f>
        <v>0.021983519999999999</v>
      </c>
      <c r="S189" s="228">
        <v>0</v>
      </c>
      <c r="T189" s="229">
        <f>S189*H189</f>
        <v>0</v>
      </c>
      <c r="AR189" s="22" t="s">
        <v>147</v>
      </c>
      <c r="AT189" s="22" t="s">
        <v>142</v>
      </c>
      <c r="AU189" s="22" t="s">
        <v>85</v>
      </c>
      <c r="AY189" s="22" t="s">
        <v>140</v>
      </c>
      <c r="BE189" s="230">
        <f>IF(N189="základní",J189,0)</f>
        <v>0</v>
      </c>
      <c r="BF189" s="230">
        <f>IF(N189="snížená",J189,0)</f>
        <v>0</v>
      </c>
      <c r="BG189" s="230">
        <f>IF(N189="zákl. přenesená",J189,0)</f>
        <v>0</v>
      </c>
      <c r="BH189" s="230">
        <f>IF(N189="sníž. přenesená",J189,0)</f>
        <v>0</v>
      </c>
      <c r="BI189" s="230">
        <f>IF(N189="nulová",J189,0)</f>
        <v>0</v>
      </c>
      <c r="BJ189" s="22" t="s">
        <v>83</v>
      </c>
      <c r="BK189" s="230">
        <f>ROUND(I189*H189,2)</f>
        <v>0</v>
      </c>
      <c r="BL189" s="22" t="s">
        <v>147</v>
      </c>
      <c r="BM189" s="22" t="s">
        <v>923</v>
      </c>
    </row>
    <row r="190" s="11" customFormat="1">
      <c r="B190" s="234"/>
      <c r="C190" s="235"/>
      <c r="D190" s="231" t="s">
        <v>167</v>
      </c>
      <c r="E190" s="236" t="s">
        <v>23</v>
      </c>
      <c r="F190" s="237" t="s">
        <v>924</v>
      </c>
      <c r="G190" s="235"/>
      <c r="H190" s="238">
        <v>1.6259999999999999</v>
      </c>
      <c r="I190" s="239"/>
      <c r="J190" s="235"/>
      <c r="K190" s="235"/>
      <c r="L190" s="240"/>
      <c r="M190" s="241"/>
      <c r="N190" s="242"/>
      <c r="O190" s="242"/>
      <c r="P190" s="242"/>
      <c r="Q190" s="242"/>
      <c r="R190" s="242"/>
      <c r="S190" s="242"/>
      <c r="T190" s="243"/>
      <c r="AT190" s="244" t="s">
        <v>167</v>
      </c>
      <c r="AU190" s="244" t="s">
        <v>85</v>
      </c>
      <c r="AV190" s="11" t="s">
        <v>85</v>
      </c>
      <c r="AW190" s="11" t="s">
        <v>38</v>
      </c>
      <c r="AX190" s="11" t="s">
        <v>75</v>
      </c>
      <c r="AY190" s="244" t="s">
        <v>140</v>
      </c>
    </row>
    <row r="191" s="12" customFormat="1">
      <c r="B191" s="245"/>
      <c r="C191" s="246"/>
      <c r="D191" s="231" t="s">
        <v>167</v>
      </c>
      <c r="E191" s="247" t="s">
        <v>23</v>
      </c>
      <c r="F191" s="248" t="s">
        <v>169</v>
      </c>
      <c r="G191" s="246"/>
      <c r="H191" s="249">
        <v>1.6259999999999999</v>
      </c>
      <c r="I191" s="250"/>
      <c r="J191" s="246"/>
      <c r="K191" s="246"/>
      <c r="L191" s="251"/>
      <c r="M191" s="252"/>
      <c r="N191" s="253"/>
      <c r="O191" s="253"/>
      <c r="P191" s="253"/>
      <c r="Q191" s="253"/>
      <c r="R191" s="253"/>
      <c r="S191" s="253"/>
      <c r="T191" s="254"/>
      <c r="AT191" s="255" t="s">
        <v>167</v>
      </c>
      <c r="AU191" s="255" t="s">
        <v>85</v>
      </c>
      <c r="AV191" s="12" t="s">
        <v>147</v>
      </c>
      <c r="AW191" s="12" t="s">
        <v>38</v>
      </c>
      <c r="AX191" s="12" t="s">
        <v>83</v>
      </c>
      <c r="AY191" s="255" t="s">
        <v>140</v>
      </c>
    </row>
    <row r="192" s="1" customFormat="1" ht="16.5" customHeight="1">
      <c r="B192" s="44"/>
      <c r="C192" s="219" t="s">
        <v>310</v>
      </c>
      <c r="D192" s="219" t="s">
        <v>142</v>
      </c>
      <c r="E192" s="220" t="s">
        <v>736</v>
      </c>
      <c r="F192" s="221" t="s">
        <v>737</v>
      </c>
      <c r="G192" s="222" t="s">
        <v>164</v>
      </c>
      <c r="H192" s="223">
        <v>1.6259999999999999</v>
      </c>
      <c r="I192" s="224"/>
      <c r="J192" s="225">
        <f>ROUND(I192*H192,2)</f>
        <v>0</v>
      </c>
      <c r="K192" s="221" t="s">
        <v>146</v>
      </c>
      <c r="L192" s="70"/>
      <c r="M192" s="226" t="s">
        <v>23</v>
      </c>
      <c r="N192" s="227" t="s">
        <v>46</v>
      </c>
      <c r="O192" s="45"/>
      <c r="P192" s="228">
        <f>O192*H192</f>
        <v>0</v>
      </c>
      <c r="Q192" s="228">
        <v>0</v>
      </c>
      <c r="R192" s="228">
        <f>Q192*H192</f>
        <v>0</v>
      </c>
      <c r="S192" s="228">
        <v>0</v>
      </c>
      <c r="T192" s="229">
        <f>S192*H192</f>
        <v>0</v>
      </c>
      <c r="AR192" s="22" t="s">
        <v>147</v>
      </c>
      <c r="AT192" s="22" t="s">
        <v>142</v>
      </c>
      <c r="AU192" s="22" t="s">
        <v>85</v>
      </c>
      <c r="AY192" s="22" t="s">
        <v>140</v>
      </c>
      <c r="BE192" s="230">
        <f>IF(N192="základní",J192,0)</f>
        <v>0</v>
      </c>
      <c r="BF192" s="230">
        <f>IF(N192="snížená",J192,0)</f>
        <v>0</v>
      </c>
      <c r="BG192" s="230">
        <f>IF(N192="zákl. přenesená",J192,0)</f>
        <v>0</v>
      </c>
      <c r="BH192" s="230">
        <f>IF(N192="sníž. přenesená",J192,0)</f>
        <v>0</v>
      </c>
      <c r="BI192" s="230">
        <f>IF(N192="nulová",J192,0)</f>
        <v>0</v>
      </c>
      <c r="BJ192" s="22" t="s">
        <v>83</v>
      </c>
      <c r="BK192" s="230">
        <f>ROUND(I192*H192,2)</f>
        <v>0</v>
      </c>
      <c r="BL192" s="22" t="s">
        <v>147</v>
      </c>
      <c r="BM192" s="22" t="s">
        <v>925</v>
      </c>
    </row>
    <row r="193" s="1" customFormat="1" ht="16.5" customHeight="1">
      <c r="B193" s="44"/>
      <c r="C193" s="219" t="s">
        <v>314</v>
      </c>
      <c r="D193" s="219" t="s">
        <v>142</v>
      </c>
      <c r="E193" s="220" t="s">
        <v>739</v>
      </c>
      <c r="F193" s="221" t="s">
        <v>740</v>
      </c>
      <c r="G193" s="222" t="s">
        <v>216</v>
      </c>
      <c r="H193" s="223">
        <v>0.019</v>
      </c>
      <c r="I193" s="224"/>
      <c r="J193" s="225">
        <f>ROUND(I193*H193,2)</f>
        <v>0</v>
      </c>
      <c r="K193" s="221" t="s">
        <v>146</v>
      </c>
      <c r="L193" s="70"/>
      <c r="M193" s="226" t="s">
        <v>23</v>
      </c>
      <c r="N193" s="227" t="s">
        <v>46</v>
      </c>
      <c r="O193" s="45"/>
      <c r="P193" s="228">
        <f>O193*H193</f>
        <v>0</v>
      </c>
      <c r="Q193" s="228">
        <v>1.0414300000000001</v>
      </c>
      <c r="R193" s="228">
        <f>Q193*H193</f>
        <v>0.01978717</v>
      </c>
      <c r="S193" s="228">
        <v>0</v>
      </c>
      <c r="T193" s="229">
        <f>S193*H193</f>
        <v>0</v>
      </c>
      <c r="AR193" s="22" t="s">
        <v>147</v>
      </c>
      <c r="AT193" s="22" t="s">
        <v>142</v>
      </c>
      <c r="AU193" s="22" t="s">
        <v>85</v>
      </c>
      <c r="AY193" s="22" t="s">
        <v>140</v>
      </c>
      <c r="BE193" s="230">
        <f>IF(N193="základní",J193,0)</f>
        <v>0</v>
      </c>
      <c r="BF193" s="230">
        <f>IF(N193="snížená",J193,0)</f>
        <v>0</v>
      </c>
      <c r="BG193" s="230">
        <f>IF(N193="zákl. přenesená",J193,0)</f>
        <v>0</v>
      </c>
      <c r="BH193" s="230">
        <f>IF(N193="sníž. přenesená",J193,0)</f>
        <v>0</v>
      </c>
      <c r="BI193" s="230">
        <f>IF(N193="nulová",J193,0)</f>
        <v>0</v>
      </c>
      <c r="BJ193" s="22" t="s">
        <v>83</v>
      </c>
      <c r="BK193" s="230">
        <f>ROUND(I193*H193,2)</f>
        <v>0</v>
      </c>
      <c r="BL193" s="22" t="s">
        <v>147</v>
      </c>
      <c r="BM193" s="22" t="s">
        <v>926</v>
      </c>
    </row>
    <row r="194" s="11" customFormat="1">
      <c r="B194" s="234"/>
      <c r="C194" s="235"/>
      <c r="D194" s="231" t="s">
        <v>167</v>
      </c>
      <c r="E194" s="236" t="s">
        <v>23</v>
      </c>
      <c r="F194" s="237" t="s">
        <v>927</v>
      </c>
      <c r="G194" s="235"/>
      <c r="H194" s="238">
        <v>0.019</v>
      </c>
      <c r="I194" s="239"/>
      <c r="J194" s="235"/>
      <c r="K194" s="235"/>
      <c r="L194" s="240"/>
      <c r="M194" s="241"/>
      <c r="N194" s="242"/>
      <c r="O194" s="242"/>
      <c r="P194" s="242"/>
      <c r="Q194" s="242"/>
      <c r="R194" s="242"/>
      <c r="S194" s="242"/>
      <c r="T194" s="243"/>
      <c r="AT194" s="244" t="s">
        <v>167</v>
      </c>
      <c r="AU194" s="244" t="s">
        <v>85</v>
      </c>
      <c r="AV194" s="11" t="s">
        <v>85</v>
      </c>
      <c r="AW194" s="11" t="s">
        <v>38</v>
      </c>
      <c r="AX194" s="11" t="s">
        <v>75</v>
      </c>
      <c r="AY194" s="244" t="s">
        <v>140</v>
      </c>
    </row>
    <row r="195" s="12" customFormat="1">
      <c r="B195" s="245"/>
      <c r="C195" s="246"/>
      <c r="D195" s="231" t="s">
        <v>167</v>
      </c>
      <c r="E195" s="247" t="s">
        <v>23</v>
      </c>
      <c r="F195" s="248" t="s">
        <v>169</v>
      </c>
      <c r="G195" s="246"/>
      <c r="H195" s="249">
        <v>0.019</v>
      </c>
      <c r="I195" s="250"/>
      <c r="J195" s="246"/>
      <c r="K195" s="246"/>
      <c r="L195" s="251"/>
      <c r="M195" s="252"/>
      <c r="N195" s="253"/>
      <c r="O195" s="253"/>
      <c r="P195" s="253"/>
      <c r="Q195" s="253"/>
      <c r="R195" s="253"/>
      <c r="S195" s="253"/>
      <c r="T195" s="254"/>
      <c r="AT195" s="255" t="s">
        <v>167</v>
      </c>
      <c r="AU195" s="255" t="s">
        <v>85</v>
      </c>
      <c r="AV195" s="12" t="s">
        <v>147</v>
      </c>
      <c r="AW195" s="12" t="s">
        <v>38</v>
      </c>
      <c r="AX195" s="12" t="s">
        <v>83</v>
      </c>
      <c r="AY195" s="255" t="s">
        <v>140</v>
      </c>
    </row>
    <row r="196" s="10" customFormat="1" ht="29.88" customHeight="1">
      <c r="B196" s="203"/>
      <c r="C196" s="204"/>
      <c r="D196" s="205" t="s">
        <v>74</v>
      </c>
      <c r="E196" s="217" t="s">
        <v>188</v>
      </c>
      <c r="F196" s="217" t="s">
        <v>357</v>
      </c>
      <c r="G196" s="204"/>
      <c r="H196" s="204"/>
      <c r="I196" s="207"/>
      <c r="J196" s="218">
        <f>BK196</f>
        <v>0</v>
      </c>
      <c r="K196" s="204"/>
      <c r="L196" s="209"/>
      <c r="M196" s="210"/>
      <c r="N196" s="211"/>
      <c r="O196" s="211"/>
      <c r="P196" s="212">
        <f>SUM(P197:P202)</f>
        <v>0</v>
      </c>
      <c r="Q196" s="211"/>
      <c r="R196" s="212">
        <f>SUM(R197:R202)</f>
        <v>0.63479999999999992</v>
      </c>
      <c r="S196" s="211"/>
      <c r="T196" s="213">
        <f>SUM(T197:T202)</f>
        <v>0</v>
      </c>
      <c r="AR196" s="214" t="s">
        <v>83</v>
      </c>
      <c r="AT196" s="215" t="s">
        <v>74</v>
      </c>
      <c r="AU196" s="215" t="s">
        <v>83</v>
      </c>
      <c r="AY196" s="214" t="s">
        <v>140</v>
      </c>
      <c r="BK196" s="216">
        <f>SUM(BK197:BK202)</f>
        <v>0</v>
      </c>
    </row>
    <row r="197" s="1" customFormat="1" ht="16.5" customHeight="1">
      <c r="B197" s="44"/>
      <c r="C197" s="219" t="s">
        <v>318</v>
      </c>
      <c r="D197" s="219" t="s">
        <v>142</v>
      </c>
      <c r="E197" s="220" t="s">
        <v>928</v>
      </c>
      <c r="F197" s="221" t="s">
        <v>929</v>
      </c>
      <c r="G197" s="222" t="s">
        <v>240</v>
      </c>
      <c r="H197" s="223">
        <v>1</v>
      </c>
      <c r="I197" s="224"/>
      <c r="J197" s="225">
        <f>ROUND(I197*H197,2)</f>
        <v>0</v>
      </c>
      <c r="K197" s="221" t="s">
        <v>23</v>
      </c>
      <c r="L197" s="70"/>
      <c r="M197" s="226" t="s">
        <v>23</v>
      </c>
      <c r="N197" s="227" t="s">
        <v>46</v>
      </c>
      <c r="O197" s="45"/>
      <c r="P197" s="228">
        <f>O197*H197</f>
        <v>0</v>
      </c>
      <c r="Q197" s="228">
        <v>0</v>
      </c>
      <c r="R197" s="228">
        <f>Q197*H197</f>
        <v>0</v>
      </c>
      <c r="S197" s="228">
        <v>0</v>
      </c>
      <c r="T197" s="229">
        <f>S197*H197</f>
        <v>0</v>
      </c>
      <c r="AR197" s="22" t="s">
        <v>147</v>
      </c>
      <c r="AT197" s="22" t="s">
        <v>142</v>
      </c>
      <c r="AU197" s="22" t="s">
        <v>85</v>
      </c>
      <c r="AY197" s="22" t="s">
        <v>140</v>
      </c>
      <c r="BE197" s="230">
        <f>IF(N197="základní",J197,0)</f>
        <v>0</v>
      </c>
      <c r="BF197" s="230">
        <f>IF(N197="snížená",J197,0)</f>
        <v>0</v>
      </c>
      <c r="BG197" s="230">
        <f>IF(N197="zákl. přenesená",J197,0)</f>
        <v>0</v>
      </c>
      <c r="BH197" s="230">
        <f>IF(N197="sníž. přenesená",J197,0)</f>
        <v>0</v>
      </c>
      <c r="BI197" s="230">
        <f>IF(N197="nulová",J197,0)</f>
        <v>0</v>
      </c>
      <c r="BJ197" s="22" t="s">
        <v>83</v>
      </c>
      <c r="BK197" s="230">
        <f>ROUND(I197*H197,2)</f>
        <v>0</v>
      </c>
      <c r="BL197" s="22" t="s">
        <v>147</v>
      </c>
      <c r="BM197" s="22" t="s">
        <v>930</v>
      </c>
    </row>
    <row r="198" s="1" customFormat="1" ht="25.5" customHeight="1">
      <c r="B198" s="44"/>
      <c r="C198" s="219" t="s">
        <v>323</v>
      </c>
      <c r="D198" s="219" t="s">
        <v>142</v>
      </c>
      <c r="E198" s="220" t="s">
        <v>365</v>
      </c>
      <c r="F198" s="221" t="s">
        <v>366</v>
      </c>
      <c r="G198" s="222" t="s">
        <v>361</v>
      </c>
      <c r="H198" s="223">
        <v>10</v>
      </c>
      <c r="I198" s="224"/>
      <c r="J198" s="225">
        <f>ROUND(I198*H198,2)</f>
        <v>0</v>
      </c>
      <c r="K198" s="221" t="s">
        <v>146</v>
      </c>
      <c r="L198" s="70"/>
      <c r="M198" s="226" t="s">
        <v>23</v>
      </c>
      <c r="N198" s="227" t="s">
        <v>46</v>
      </c>
      <c r="O198" s="45"/>
      <c r="P198" s="228">
        <f>O198*H198</f>
        <v>0</v>
      </c>
      <c r="Q198" s="228">
        <v>0.031739999999999997</v>
      </c>
      <c r="R198" s="228">
        <f>Q198*H198</f>
        <v>0.31739999999999996</v>
      </c>
      <c r="S198" s="228">
        <v>0</v>
      </c>
      <c r="T198" s="229">
        <f>S198*H198</f>
        <v>0</v>
      </c>
      <c r="AR198" s="22" t="s">
        <v>147</v>
      </c>
      <c r="AT198" s="22" t="s">
        <v>142</v>
      </c>
      <c r="AU198" s="22" t="s">
        <v>85</v>
      </c>
      <c r="AY198" s="22" t="s">
        <v>140</v>
      </c>
      <c r="BE198" s="230">
        <f>IF(N198="základní",J198,0)</f>
        <v>0</v>
      </c>
      <c r="BF198" s="230">
        <f>IF(N198="snížená",J198,0)</f>
        <v>0</v>
      </c>
      <c r="BG198" s="230">
        <f>IF(N198="zákl. přenesená",J198,0)</f>
        <v>0</v>
      </c>
      <c r="BH198" s="230">
        <f>IF(N198="sníž. přenesená",J198,0)</f>
        <v>0</v>
      </c>
      <c r="BI198" s="230">
        <f>IF(N198="nulová",J198,0)</f>
        <v>0</v>
      </c>
      <c r="BJ198" s="22" t="s">
        <v>83</v>
      </c>
      <c r="BK198" s="230">
        <f>ROUND(I198*H198,2)</f>
        <v>0</v>
      </c>
      <c r="BL198" s="22" t="s">
        <v>147</v>
      </c>
      <c r="BM198" s="22" t="s">
        <v>931</v>
      </c>
    </row>
    <row r="199" s="1" customFormat="1">
      <c r="B199" s="44"/>
      <c r="C199" s="72"/>
      <c r="D199" s="231" t="s">
        <v>149</v>
      </c>
      <c r="E199" s="72"/>
      <c r="F199" s="232" t="s">
        <v>363</v>
      </c>
      <c r="G199" s="72"/>
      <c r="H199" s="72"/>
      <c r="I199" s="189"/>
      <c r="J199" s="72"/>
      <c r="K199" s="72"/>
      <c r="L199" s="70"/>
      <c r="M199" s="233"/>
      <c r="N199" s="45"/>
      <c r="O199" s="45"/>
      <c r="P199" s="45"/>
      <c r="Q199" s="45"/>
      <c r="R199" s="45"/>
      <c r="S199" s="45"/>
      <c r="T199" s="93"/>
      <c r="AT199" s="22" t="s">
        <v>149</v>
      </c>
      <c r="AU199" s="22" t="s">
        <v>85</v>
      </c>
    </row>
    <row r="200" s="1" customFormat="1">
      <c r="B200" s="44"/>
      <c r="C200" s="72"/>
      <c r="D200" s="231" t="s">
        <v>155</v>
      </c>
      <c r="E200" s="72"/>
      <c r="F200" s="232" t="s">
        <v>368</v>
      </c>
      <c r="G200" s="72"/>
      <c r="H200" s="72"/>
      <c r="I200" s="189"/>
      <c r="J200" s="72"/>
      <c r="K200" s="72"/>
      <c r="L200" s="70"/>
      <c r="M200" s="233"/>
      <c r="N200" s="45"/>
      <c r="O200" s="45"/>
      <c r="P200" s="45"/>
      <c r="Q200" s="45"/>
      <c r="R200" s="45"/>
      <c r="S200" s="45"/>
      <c r="T200" s="93"/>
      <c r="AT200" s="22" t="s">
        <v>155</v>
      </c>
      <c r="AU200" s="22" t="s">
        <v>85</v>
      </c>
    </row>
    <row r="201" s="1" customFormat="1" ht="16.5" customHeight="1">
      <c r="B201" s="44"/>
      <c r="C201" s="219" t="s">
        <v>329</v>
      </c>
      <c r="D201" s="219" t="s">
        <v>142</v>
      </c>
      <c r="E201" s="220" t="s">
        <v>370</v>
      </c>
      <c r="F201" s="221" t="s">
        <v>371</v>
      </c>
      <c r="G201" s="222" t="s">
        <v>361</v>
      </c>
      <c r="H201" s="223">
        <v>10</v>
      </c>
      <c r="I201" s="224"/>
      <c r="J201" s="225">
        <f>ROUND(I201*H201,2)</f>
        <v>0</v>
      </c>
      <c r="K201" s="221" t="s">
        <v>23</v>
      </c>
      <c r="L201" s="70"/>
      <c r="M201" s="226" t="s">
        <v>23</v>
      </c>
      <c r="N201" s="227" t="s">
        <v>46</v>
      </c>
      <c r="O201" s="45"/>
      <c r="P201" s="228">
        <f>O201*H201</f>
        <v>0</v>
      </c>
      <c r="Q201" s="228">
        <v>0.031739999999999997</v>
      </c>
      <c r="R201" s="228">
        <f>Q201*H201</f>
        <v>0.31739999999999996</v>
      </c>
      <c r="S201" s="228">
        <v>0</v>
      </c>
      <c r="T201" s="229">
        <f>S201*H201</f>
        <v>0</v>
      </c>
      <c r="AR201" s="22" t="s">
        <v>147</v>
      </c>
      <c r="AT201" s="22" t="s">
        <v>142</v>
      </c>
      <c r="AU201" s="22" t="s">
        <v>85</v>
      </c>
      <c r="AY201" s="22" t="s">
        <v>140</v>
      </c>
      <c r="BE201" s="230">
        <f>IF(N201="základní",J201,0)</f>
        <v>0</v>
      </c>
      <c r="BF201" s="230">
        <f>IF(N201="snížená",J201,0)</f>
        <v>0</v>
      </c>
      <c r="BG201" s="230">
        <f>IF(N201="zákl. přenesená",J201,0)</f>
        <v>0</v>
      </c>
      <c r="BH201" s="230">
        <f>IF(N201="sníž. přenesená",J201,0)</f>
        <v>0</v>
      </c>
      <c r="BI201" s="230">
        <f>IF(N201="nulová",J201,0)</f>
        <v>0</v>
      </c>
      <c r="BJ201" s="22" t="s">
        <v>83</v>
      </c>
      <c r="BK201" s="230">
        <f>ROUND(I201*H201,2)</f>
        <v>0</v>
      </c>
      <c r="BL201" s="22" t="s">
        <v>147</v>
      </c>
      <c r="BM201" s="22" t="s">
        <v>932</v>
      </c>
    </row>
    <row r="202" s="1" customFormat="1">
      <c r="B202" s="44"/>
      <c r="C202" s="72"/>
      <c r="D202" s="231" t="s">
        <v>155</v>
      </c>
      <c r="E202" s="72"/>
      <c r="F202" s="232" t="s">
        <v>368</v>
      </c>
      <c r="G202" s="72"/>
      <c r="H202" s="72"/>
      <c r="I202" s="189"/>
      <c r="J202" s="72"/>
      <c r="K202" s="72"/>
      <c r="L202" s="70"/>
      <c r="M202" s="233"/>
      <c r="N202" s="45"/>
      <c r="O202" s="45"/>
      <c r="P202" s="45"/>
      <c r="Q202" s="45"/>
      <c r="R202" s="45"/>
      <c r="S202" s="45"/>
      <c r="T202" s="93"/>
      <c r="AT202" s="22" t="s">
        <v>155</v>
      </c>
      <c r="AU202" s="22" t="s">
        <v>85</v>
      </c>
    </row>
    <row r="203" s="10" customFormat="1" ht="29.88" customHeight="1">
      <c r="B203" s="203"/>
      <c r="C203" s="204"/>
      <c r="D203" s="205" t="s">
        <v>74</v>
      </c>
      <c r="E203" s="217" t="s">
        <v>192</v>
      </c>
      <c r="F203" s="217" t="s">
        <v>378</v>
      </c>
      <c r="G203" s="204"/>
      <c r="H203" s="204"/>
      <c r="I203" s="207"/>
      <c r="J203" s="218">
        <f>BK203</f>
        <v>0</v>
      </c>
      <c r="K203" s="204"/>
      <c r="L203" s="209"/>
      <c r="M203" s="210"/>
      <c r="N203" s="211"/>
      <c r="O203" s="211"/>
      <c r="P203" s="212">
        <f>SUM(P204:P259)</f>
        <v>0</v>
      </c>
      <c r="Q203" s="211"/>
      <c r="R203" s="212">
        <f>SUM(R204:R259)</f>
        <v>4.71563804</v>
      </c>
      <c r="S203" s="211"/>
      <c r="T203" s="213">
        <f>SUM(T204:T259)</f>
        <v>8.7495560999999995</v>
      </c>
      <c r="AR203" s="214" t="s">
        <v>83</v>
      </c>
      <c r="AT203" s="215" t="s">
        <v>74</v>
      </c>
      <c r="AU203" s="215" t="s">
        <v>83</v>
      </c>
      <c r="AY203" s="214" t="s">
        <v>140</v>
      </c>
      <c r="BK203" s="216">
        <f>SUM(BK204:BK259)</f>
        <v>0</v>
      </c>
    </row>
    <row r="204" s="1" customFormat="1" ht="25.5" customHeight="1">
      <c r="B204" s="44"/>
      <c r="C204" s="219" t="s">
        <v>334</v>
      </c>
      <c r="D204" s="219" t="s">
        <v>142</v>
      </c>
      <c r="E204" s="220" t="s">
        <v>750</v>
      </c>
      <c r="F204" s="221" t="s">
        <v>751</v>
      </c>
      <c r="G204" s="222" t="s">
        <v>361</v>
      </c>
      <c r="H204" s="223">
        <v>4</v>
      </c>
      <c r="I204" s="224"/>
      <c r="J204" s="225">
        <f>ROUND(I204*H204,2)</f>
        <v>0</v>
      </c>
      <c r="K204" s="221" t="s">
        <v>146</v>
      </c>
      <c r="L204" s="70"/>
      <c r="M204" s="226" t="s">
        <v>23</v>
      </c>
      <c r="N204" s="227" t="s">
        <v>46</v>
      </c>
      <c r="O204" s="45"/>
      <c r="P204" s="228">
        <f>O204*H204</f>
        <v>0</v>
      </c>
      <c r="Q204" s="228">
        <v>0.085699999999999998</v>
      </c>
      <c r="R204" s="228">
        <f>Q204*H204</f>
        <v>0.34279999999999999</v>
      </c>
      <c r="S204" s="228">
        <v>0</v>
      </c>
      <c r="T204" s="229">
        <f>S204*H204</f>
        <v>0</v>
      </c>
      <c r="AR204" s="22" t="s">
        <v>147</v>
      </c>
      <c r="AT204" s="22" t="s">
        <v>142</v>
      </c>
      <c r="AU204" s="22" t="s">
        <v>85</v>
      </c>
      <c r="AY204" s="22" t="s">
        <v>140</v>
      </c>
      <c r="BE204" s="230">
        <f>IF(N204="základní",J204,0)</f>
        <v>0</v>
      </c>
      <c r="BF204" s="230">
        <f>IF(N204="snížená",J204,0)</f>
        <v>0</v>
      </c>
      <c r="BG204" s="230">
        <f>IF(N204="zákl. přenesená",J204,0)</f>
        <v>0</v>
      </c>
      <c r="BH204" s="230">
        <f>IF(N204="sníž. přenesená",J204,0)</f>
        <v>0</v>
      </c>
      <c r="BI204" s="230">
        <f>IF(N204="nulová",J204,0)</f>
        <v>0</v>
      </c>
      <c r="BJ204" s="22" t="s">
        <v>83</v>
      </c>
      <c r="BK204" s="230">
        <f>ROUND(I204*H204,2)</f>
        <v>0</v>
      </c>
      <c r="BL204" s="22" t="s">
        <v>147</v>
      </c>
      <c r="BM204" s="22" t="s">
        <v>933</v>
      </c>
    </row>
    <row r="205" s="1" customFormat="1">
      <c r="B205" s="44"/>
      <c r="C205" s="72"/>
      <c r="D205" s="231" t="s">
        <v>149</v>
      </c>
      <c r="E205" s="72"/>
      <c r="F205" s="232" t="s">
        <v>753</v>
      </c>
      <c r="G205" s="72"/>
      <c r="H205" s="72"/>
      <c r="I205" s="189"/>
      <c r="J205" s="72"/>
      <c r="K205" s="72"/>
      <c r="L205" s="70"/>
      <c r="M205" s="233"/>
      <c r="N205" s="45"/>
      <c r="O205" s="45"/>
      <c r="P205" s="45"/>
      <c r="Q205" s="45"/>
      <c r="R205" s="45"/>
      <c r="S205" s="45"/>
      <c r="T205" s="93"/>
      <c r="AT205" s="22" t="s">
        <v>149</v>
      </c>
      <c r="AU205" s="22" t="s">
        <v>85</v>
      </c>
    </row>
    <row r="206" s="1" customFormat="1">
      <c r="B206" s="44"/>
      <c r="C206" s="72"/>
      <c r="D206" s="231" t="s">
        <v>155</v>
      </c>
      <c r="E206" s="72"/>
      <c r="F206" s="232" t="s">
        <v>754</v>
      </c>
      <c r="G206" s="72"/>
      <c r="H206" s="72"/>
      <c r="I206" s="189"/>
      <c r="J206" s="72"/>
      <c r="K206" s="72"/>
      <c r="L206" s="70"/>
      <c r="M206" s="233"/>
      <c r="N206" s="45"/>
      <c r="O206" s="45"/>
      <c r="P206" s="45"/>
      <c r="Q206" s="45"/>
      <c r="R206" s="45"/>
      <c r="S206" s="45"/>
      <c r="T206" s="93"/>
      <c r="AT206" s="22" t="s">
        <v>155</v>
      </c>
      <c r="AU206" s="22" t="s">
        <v>85</v>
      </c>
    </row>
    <row r="207" s="1" customFormat="1" ht="38.25" customHeight="1">
      <c r="B207" s="44"/>
      <c r="C207" s="219" t="s">
        <v>339</v>
      </c>
      <c r="D207" s="219" t="s">
        <v>142</v>
      </c>
      <c r="E207" s="220" t="s">
        <v>380</v>
      </c>
      <c r="F207" s="221" t="s">
        <v>381</v>
      </c>
      <c r="G207" s="222" t="s">
        <v>361</v>
      </c>
      <c r="H207" s="223">
        <v>4.9000000000000004</v>
      </c>
      <c r="I207" s="224"/>
      <c r="J207" s="225">
        <f>ROUND(I207*H207,2)</f>
        <v>0</v>
      </c>
      <c r="K207" s="221" t="s">
        <v>146</v>
      </c>
      <c r="L207" s="70"/>
      <c r="M207" s="226" t="s">
        <v>23</v>
      </c>
      <c r="N207" s="227" t="s">
        <v>46</v>
      </c>
      <c r="O207" s="45"/>
      <c r="P207" s="228">
        <f>O207*H207</f>
        <v>0</v>
      </c>
      <c r="Q207" s="228">
        <v>9.0000000000000006E-05</v>
      </c>
      <c r="R207" s="228">
        <f>Q207*H207</f>
        <v>0.00044100000000000004</v>
      </c>
      <c r="S207" s="228">
        <v>0</v>
      </c>
      <c r="T207" s="229">
        <f>S207*H207</f>
        <v>0</v>
      </c>
      <c r="AR207" s="22" t="s">
        <v>147</v>
      </c>
      <c r="AT207" s="22" t="s">
        <v>142</v>
      </c>
      <c r="AU207" s="22" t="s">
        <v>85</v>
      </c>
      <c r="AY207" s="22" t="s">
        <v>140</v>
      </c>
      <c r="BE207" s="230">
        <f>IF(N207="základní",J207,0)</f>
        <v>0</v>
      </c>
      <c r="BF207" s="230">
        <f>IF(N207="snížená",J207,0)</f>
        <v>0</v>
      </c>
      <c r="BG207" s="230">
        <f>IF(N207="zákl. přenesená",J207,0)</f>
        <v>0</v>
      </c>
      <c r="BH207" s="230">
        <f>IF(N207="sníž. přenesená",J207,0)</f>
        <v>0</v>
      </c>
      <c r="BI207" s="230">
        <f>IF(N207="nulová",J207,0)</f>
        <v>0</v>
      </c>
      <c r="BJ207" s="22" t="s">
        <v>83</v>
      </c>
      <c r="BK207" s="230">
        <f>ROUND(I207*H207,2)</f>
        <v>0</v>
      </c>
      <c r="BL207" s="22" t="s">
        <v>147</v>
      </c>
      <c r="BM207" s="22" t="s">
        <v>934</v>
      </c>
    </row>
    <row r="208" s="1" customFormat="1">
      <c r="B208" s="44"/>
      <c r="C208" s="72"/>
      <c r="D208" s="231" t="s">
        <v>149</v>
      </c>
      <c r="E208" s="72"/>
      <c r="F208" s="232" t="s">
        <v>383</v>
      </c>
      <c r="G208" s="72"/>
      <c r="H208" s="72"/>
      <c r="I208" s="189"/>
      <c r="J208" s="72"/>
      <c r="K208" s="72"/>
      <c r="L208" s="70"/>
      <c r="M208" s="233"/>
      <c r="N208" s="45"/>
      <c r="O208" s="45"/>
      <c r="P208" s="45"/>
      <c r="Q208" s="45"/>
      <c r="R208" s="45"/>
      <c r="S208" s="45"/>
      <c r="T208" s="93"/>
      <c r="AT208" s="22" t="s">
        <v>149</v>
      </c>
      <c r="AU208" s="22" t="s">
        <v>85</v>
      </c>
    </row>
    <row r="209" s="11" customFormat="1">
      <c r="B209" s="234"/>
      <c r="C209" s="235"/>
      <c r="D209" s="231" t="s">
        <v>167</v>
      </c>
      <c r="E209" s="236" t="s">
        <v>23</v>
      </c>
      <c r="F209" s="237" t="s">
        <v>935</v>
      </c>
      <c r="G209" s="235"/>
      <c r="H209" s="238">
        <v>4.9000000000000004</v>
      </c>
      <c r="I209" s="239"/>
      <c r="J209" s="235"/>
      <c r="K209" s="235"/>
      <c r="L209" s="240"/>
      <c r="M209" s="241"/>
      <c r="N209" s="242"/>
      <c r="O209" s="242"/>
      <c r="P209" s="242"/>
      <c r="Q209" s="242"/>
      <c r="R209" s="242"/>
      <c r="S209" s="242"/>
      <c r="T209" s="243"/>
      <c r="AT209" s="244" t="s">
        <v>167</v>
      </c>
      <c r="AU209" s="244" t="s">
        <v>85</v>
      </c>
      <c r="AV209" s="11" t="s">
        <v>85</v>
      </c>
      <c r="AW209" s="11" t="s">
        <v>38</v>
      </c>
      <c r="AX209" s="11" t="s">
        <v>75</v>
      </c>
      <c r="AY209" s="244" t="s">
        <v>140</v>
      </c>
    </row>
    <row r="210" s="12" customFormat="1">
      <c r="B210" s="245"/>
      <c r="C210" s="246"/>
      <c r="D210" s="231" t="s">
        <v>167</v>
      </c>
      <c r="E210" s="247" t="s">
        <v>23</v>
      </c>
      <c r="F210" s="248" t="s">
        <v>169</v>
      </c>
      <c r="G210" s="246"/>
      <c r="H210" s="249">
        <v>4.9000000000000004</v>
      </c>
      <c r="I210" s="250"/>
      <c r="J210" s="246"/>
      <c r="K210" s="246"/>
      <c r="L210" s="251"/>
      <c r="M210" s="252"/>
      <c r="N210" s="253"/>
      <c r="O210" s="253"/>
      <c r="P210" s="253"/>
      <c r="Q210" s="253"/>
      <c r="R210" s="253"/>
      <c r="S210" s="253"/>
      <c r="T210" s="254"/>
      <c r="AT210" s="255" t="s">
        <v>167</v>
      </c>
      <c r="AU210" s="255" t="s">
        <v>85</v>
      </c>
      <c r="AV210" s="12" t="s">
        <v>147</v>
      </c>
      <c r="AW210" s="12" t="s">
        <v>38</v>
      </c>
      <c r="AX210" s="12" t="s">
        <v>83</v>
      </c>
      <c r="AY210" s="255" t="s">
        <v>140</v>
      </c>
    </row>
    <row r="211" s="1" customFormat="1" ht="25.5" customHeight="1">
      <c r="B211" s="44"/>
      <c r="C211" s="219" t="s">
        <v>344</v>
      </c>
      <c r="D211" s="219" t="s">
        <v>142</v>
      </c>
      <c r="E211" s="220" t="s">
        <v>936</v>
      </c>
      <c r="F211" s="221" t="s">
        <v>937</v>
      </c>
      <c r="G211" s="222" t="s">
        <v>361</v>
      </c>
      <c r="H211" s="223">
        <v>4.9000000000000004</v>
      </c>
      <c r="I211" s="224"/>
      <c r="J211" s="225">
        <f>ROUND(I211*H211,2)</f>
        <v>0</v>
      </c>
      <c r="K211" s="221" t="s">
        <v>146</v>
      </c>
      <c r="L211" s="70"/>
      <c r="M211" s="226" t="s">
        <v>23</v>
      </c>
      <c r="N211" s="227" t="s">
        <v>46</v>
      </c>
      <c r="O211" s="45"/>
      <c r="P211" s="228">
        <f>O211*H211</f>
        <v>0</v>
      </c>
      <c r="Q211" s="228">
        <v>0</v>
      </c>
      <c r="R211" s="228">
        <f>Q211*H211</f>
        <v>0</v>
      </c>
      <c r="S211" s="228">
        <v>0</v>
      </c>
      <c r="T211" s="229">
        <f>S211*H211</f>
        <v>0</v>
      </c>
      <c r="AR211" s="22" t="s">
        <v>147</v>
      </c>
      <c r="AT211" s="22" t="s">
        <v>142</v>
      </c>
      <c r="AU211" s="22" t="s">
        <v>85</v>
      </c>
      <c r="AY211" s="22" t="s">
        <v>140</v>
      </c>
      <c r="BE211" s="230">
        <f>IF(N211="základní",J211,0)</f>
        <v>0</v>
      </c>
      <c r="BF211" s="230">
        <f>IF(N211="snížená",J211,0)</f>
        <v>0</v>
      </c>
      <c r="BG211" s="230">
        <f>IF(N211="zákl. přenesená",J211,0)</f>
        <v>0</v>
      </c>
      <c r="BH211" s="230">
        <f>IF(N211="sníž. přenesená",J211,0)</f>
        <v>0</v>
      </c>
      <c r="BI211" s="230">
        <f>IF(N211="nulová",J211,0)</f>
        <v>0</v>
      </c>
      <c r="BJ211" s="22" t="s">
        <v>83</v>
      </c>
      <c r="BK211" s="230">
        <f>ROUND(I211*H211,2)</f>
        <v>0</v>
      </c>
      <c r="BL211" s="22" t="s">
        <v>147</v>
      </c>
      <c r="BM211" s="22" t="s">
        <v>938</v>
      </c>
    </row>
    <row r="212" s="1" customFormat="1">
      <c r="B212" s="44"/>
      <c r="C212" s="72"/>
      <c r="D212" s="231" t="s">
        <v>149</v>
      </c>
      <c r="E212" s="72"/>
      <c r="F212" s="232" t="s">
        <v>388</v>
      </c>
      <c r="G212" s="72"/>
      <c r="H212" s="72"/>
      <c r="I212" s="189"/>
      <c r="J212" s="72"/>
      <c r="K212" s="72"/>
      <c r="L212" s="70"/>
      <c r="M212" s="233"/>
      <c r="N212" s="45"/>
      <c r="O212" s="45"/>
      <c r="P212" s="45"/>
      <c r="Q212" s="45"/>
      <c r="R212" s="45"/>
      <c r="S212" s="45"/>
      <c r="T212" s="93"/>
      <c r="AT212" s="22" t="s">
        <v>149</v>
      </c>
      <c r="AU212" s="22" t="s">
        <v>85</v>
      </c>
    </row>
    <row r="213" s="11" customFormat="1">
      <c r="B213" s="234"/>
      <c r="C213" s="235"/>
      <c r="D213" s="231" t="s">
        <v>167</v>
      </c>
      <c r="E213" s="236" t="s">
        <v>23</v>
      </c>
      <c r="F213" s="237" t="s">
        <v>939</v>
      </c>
      <c r="G213" s="235"/>
      <c r="H213" s="238">
        <v>4.9000000000000004</v>
      </c>
      <c r="I213" s="239"/>
      <c r="J213" s="235"/>
      <c r="K213" s="235"/>
      <c r="L213" s="240"/>
      <c r="M213" s="241"/>
      <c r="N213" s="242"/>
      <c r="O213" s="242"/>
      <c r="P213" s="242"/>
      <c r="Q213" s="242"/>
      <c r="R213" s="242"/>
      <c r="S213" s="242"/>
      <c r="T213" s="243"/>
      <c r="AT213" s="244" t="s">
        <v>167</v>
      </c>
      <c r="AU213" s="244" t="s">
        <v>85</v>
      </c>
      <c r="AV213" s="11" t="s">
        <v>85</v>
      </c>
      <c r="AW213" s="11" t="s">
        <v>38</v>
      </c>
      <c r="AX213" s="11" t="s">
        <v>75</v>
      </c>
      <c r="AY213" s="244" t="s">
        <v>140</v>
      </c>
    </row>
    <row r="214" s="12" customFormat="1">
      <c r="B214" s="245"/>
      <c r="C214" s="246"/>
      <c r="D214" s="231" t="s">
        <v>167</v>
      </c>
      <c r="E214" s="247" t="s">
        <v>23</v>
      </c>
      <c r="F214" s="248" t="s">
        <v>169</v>
      </c>
      <c r="G214" s="246"/>
      <c r="H214" s="249">
        <v>4.9000000000000004</v>
      </c>
      <c r="I214" s="250"/>
      <c r="J214" s="246"/>
      <c r="K214" s="246"/>
      <c r="L214" s="251"/>
      <c r="M214" s="252"/>
      <c r="N214" s="253"/>
      <c r="O214" s="253"/>
      <c r="P214" s="253"/>
      <c r="Q214" s="253"/>
      <c r="R214" s="253"/>
      <c r="S214" s="253"/>
      <c r="T214" s="254"/>
      <c r="AT214" s="255" t="s">
        <v>167</v>
      </c>
      <c r="AU214" s="255" t="s">
        <v>85</v>
      </c>
      <c r="AV214" s="12" t="s">
        <v>147</v>
      </c>
      <c r="AW214" s="12" t="s">
        <v>38</v>
      </c>
      <c r="AX214" s="12" t="s">
        <v>83</v>
      </c>
      <c r="AY214" s="255" t="s">
        <v>140</v>
      </c>
    </row>
    <row r="215" s="1" customFormat="1" ht="16.5" customHeight="1">
      <c r="B215" s="44"/>
      <c r="C215" s="219" t="s">
        <v>350</v>
      </c>
      <c r="D215" s="219" t="s">
        <v>142</v>
      </c>
      <c r="E215" s="220" t="s">
        <v>940</v>
      </c>
      <c r="F215" s="221" t="s">
        <v>941</v>
      </c>
      <c r="G215" s="222" t="s">
        <v>178</v>
      </c>
      <c r="H215" s="223">
        <v>0.84599999999999997</v>
      </c>
      <c r="I215" s="224"/>
      <c r="J215" s="225">
        <f>ROUND(I215*H215,2)</f>
        <v>0</v>
      </c>
      <c r="K215" s="221" t="s">
        <v>146</v>
      </c>
      <c r="L215" s="70"/>
      <c r="M215" s="226" t="s">
        <v>23</v>
      </c>
      <c r="N215" s="227" t="s">
        <v>46</v>
      </c>
      <c r="O215" s="45"/>
      <c r="P215" s="228">
        <f>O215*H215</f>
        <v>0</v>
      </c>
      <c r="Q215" s="228">
        <v>0</v>
      </c>
      <c r="R215" s="228">
        <f>Q215*H215</f>
        <v>0</v>
      </c>
      <c r="S215" s="228">
        <v>2</v>
      </c>
      <c r="T215" s="229">
        <f>S215*H215</f>
        <v>1.692</v>
      </c>
      <c r="AR215" s="22" t="s">
        <v>147</v>
      </c>
      <c r="AT215" s="22" t="s">
        <v>142</v>
      </c>
      <c r="AU215" s="22" t="s">
        <v>85</v>
      </c>
      <c r="AY215" s="22" t="s">
        <v>140</v>
      </c>
      <c r="BE215" s="230">
        <f>IF(N215="základní",J215,0)</f>
        <v>0</v>
      </c>
      <c r="BF215" s="230">
        <f>IF(N215="snížená",J215,0)</f>
        <v>0</v>
      </c>
      <c r="BG215" s="230">
        <f>IF(N215="zákl. přenesená",J215,0)</f>
        <v>0</v>
      </c>
      <c r="BH215" s="230">
        <f>IF(N215="sníž. přenesená",J215,0)</f>
        <v>0</v>
      </c>
      <c r="BI215" s="230">
        <f>IF(N215="nulová",J215,0)</f>
        <v>0</v>
      </c>
      <c r="BJ215" s="22" t="s">
        <v>83</v>
      </c>
      <c r="BK215" s="230">
        <f>ROUND(I215*H215,2)</f>
        <v>0</v>
      </c>
      <c r="BL215" s="22" t="s">
        <v>147</v>
      </c>
      <c r="BM215" s="22" t="s">
        <v>942</v>
      </c>
    </row>
    <row r="216" s="11" customFormat="1">
      <c r="B216" s="234"/>
      <c r="C216" s="235"/>
      <c r="D216" s="231" t="s">
        <v>167</v>
      </c>
      <c r="E216" s="236" t="s">
        <v>23</v>
      </c>
      <c r="F216" s="237" t="s">
        <v>943</v>
      </c>
      <c r="G216" s="235"/>
      <c r="H216" s="238">
        <v>0.84599999999999997</v>
      </c>
      <c r="I216" s="239"/>
      <c r="J216" s="235"/>
      <c r="K216" s="235"/>
      <c r="L216" s="240"/>
      <c r="M216" s="241"/>
      <c r="N216" s="242"/>
      <c r="O216" s="242"/>
      <c r="P216" s="242"/>
      <c r="Q216" s="242"/>
      <c r="R216" s="242"/>
      <c r="S216" s="242"/>
      <c r="T216" s="243"/>
      <c r="AT216" s="244" t="s">
        <v>167</v>
      </c>
      <c r="AU216" s="244" t="s">
        <v>85</v>
      </c>
      <c r="AV216" s="11" t="s">
        <v>85</v>
      </c>
      <c r="AW216" s="11" t="s">
        <v>38</v>
      </c>
      <c r="AX216" s="11" t="s">
        <v>75</v>
      </c>
      <c r="AY216" s="244" t="s">
        <v>140</v>
      </c>
    </row>
    <row r="217" s="12" customFormat="1">
      <c r="B217" s="245"/>
      <c r="C217" s="246"/>
      <c r="D217" s="231" t="s">
        <v>167</v>
      </c>
      <c r="E217" s="247" t="s">
        <v>23</v>
      </c>
      <c r="F217" s="248" t="s">
        <v>169</v>
      </c>
      <c r="G217" s="246"/>
      <c r="H217" s="249">
        <v>0.84599999999999997</v>
      </c>
      <c r="I217" s="250"/>
      <c r="J217" s="246"/>
      <c r="K217" s="246"/>
      <c r="L217" s="251"/>
      <c r="M217" s="252"/>
      <c r="N217" s="253"/>
      <c r="O217" s="253"/>
      <c r="P217" s="253"/>
      <c r="Q217" s="253"/>
      <c r="R217" s="253"/>
      <c r="S217" s="253"/>
      <c r="T217" s="254"/>
      <c r="AT217" s="255" t="s">
        <v>167</v>
      </c>
      <c r="AU217" s="255" t="s">
        <v>85</v>
      </c>
      <c r="AV217" s="12" t="s">
        <v>147</v>
      </c>
      <c r="AW217" s="12" t="s">
        <v>38</v>
      </c>
      <c r="AX217" s="12" t="s">
        <v>83</v>
      </c>
      <c r="AY217" s="255" t="s">
        <v>140</v>
      </c>
    </row>
    <row r="218" s="1" customFormat="1" ht="25.5" customHeight="1">
      <c r="B218" s="44"/>
      <c r="C218" s="219" t="s">
        <v>358</v>
      </c>
      <c r="D218" s="219" t="s">
        <v>142</v>
      </c>
      <c r="E218" s="220" t="s">
        <v>944</v>
      </c>
      <c r="F218" s="221" t="s">
        <v>945</v>
      </c>
      <c r="G218" s="222" t="s">
        <v>178</v>
      </c>
      <c r="H218" s="223">
        <v>0.94199999999999995</v>
      </c>
      <c r="I218" s="224"/>
      <c r="J218" s="225">
        <f>ROUND(I218*H218,2)</f>
        <v>0</v>
      </c>
      <c r="K218" s="221" t="s">
        <v>146</v>
      </c>
      <c r="L218" s="70"/>
      <c r="M218" s="226" t="s">
        <v>23</v>
      </c>
      <c r="N218" s="227" t="s">
        <v>46</v>
      </c>
      <c r="O218" s="45"/>
      <c r="P218" s="228">
        <f>O218*H218</f>
        <v>0</v>
      </c>
      <c r="Q218" s="228">
        <v>0</v>
      </c>
      <c r="R218" s="228">
        <f>Q218*H218</f>
        <v>0</v>
      </c>
      <c r="S218" s="228">
        <v>2.27</v>
      </c>
      <c r="T218" s="229">
        <f>S218*H218</f>
        <v>2.1383399999999999</v>
      </c>
      <c r="AR218" s="22" t="s">
        <v>147</v>
      </c>
      <c r="AT218" s="22" t="s">
        <v>142</v>
      </c>
      <c r="AU218" s="22" t="s">
        <v>85</v>
      </c>
      <c r="AY218" s="22" t="s">
        <v>140</v>
      </c>
      <c r="BE218" s="230">
        <f>IF(N218="základní",J218,0)</f>
        <v>0</v>
      </c>
      <c r="BF218" s="230">
        <f>IF(N218="snížená",J218,0)</f>
        <v>0</v>
      </c>
      <c r="BG218" s="230">
        <f>IF(N218="zákl. přenesená",J218,0)</f>
        <v>0</v>
      </c>
      <c r="BH218" s="230">
        <f>IF(N218="sníž. přenesená",J218,0)</f>
        <v>0</v>
      </c>
      <c r="BI218" s="230">
        <f>IF(N218="nulová",J218,0)</f>
        <v>0</v>
      </c>
      <c r="BJ218" s="22" t="s">
        <v>83</v>
      </c>
      <c r="BK218" s="230">
        <f>ROUND(I218*H218,2)</f>
        <v>0</v>
      </c>
      <c r="BL218" s="22" t="s">
        <v>147</v>
      </c>
      <c r="BM218" s="22" t="s">
        <v>946</v>
      </c>
    </row>
    <row r="219" s="1" customFormat="1">
      <c r="B219" s="44"/>
      <c r="C219" s="72"/>
      <c r="D219" s="231" t="s">
        <v>149</v>
      </c>
      <c r="E219" s="72"/>
      <c r="F219" s="232" t="s">
        <v>947</v>
      </c>
      <c r="G219" s="72"/>
      <c r="H219" s="72"/>
      <c r="I219" s="189"/>
      <c r="J219" s="72"/>
      <c r="K219" s="72"/>
      <c r="L219" s="70"/>
      <c r="M219" s="233"/>
      <c r="N219" s="45"/>
      <c r="O219" s="45"/>
      <c r="P219" s="45"/>
      <c r="Q219" s="45"/>
      <c r="R219" s="45"/>
      <c r="S219" s="45"/>
      <c r="T219" s="93"/>
      <c r="AT219" s="22" t="s">
        <v>149</v>
      </c>
      <c r="AU219" s="22" t="s">
        <v>85</v>
      </c>
    </row>
    <row r="220" s="11" customFormat="1">
      <c r="B220" s="234"/>
      <c r="C220" s="235"/>
      <c r="D220" s="231" t="s">
        <v>167</v>
      </c>
      <c r="E220" s="236" t="s">
        <v>23</v>
      </c>
      <c r="F220" s="237" t="s">
        <v>948</v>
      </c>
      <c r="G220" s="235"/>
      <c r="H220" s="238">
        <v>0.94199999999999995</v>
      </c>
      <c r="I220" s="239"/>
      <c r="J220" s="235"/>
      <c r="K220" s="235"/>
      <c r="L220" s="240"/>
      <c r="M220" s="241"/>
      <c r="N220" s="242"/>
      <c r="O220" s="242"/>
      <c r="P220" s="242"/>
      <c r="Q220" s="242"/>
      <c r="R220" s="242"/>
      <c r="S220" s="242"/>
      <c r="T220" s="243"/>
      <c r="AT220" s="244" t="s">
        <v>167</v>
      </c>
      <c r="AU220" s="244" t="s">
        <v>85</v>
      </c>
      <c r="AV220" s="11" t="s">
        <v>85</v>
      </c>
      <c r="AW220" s="11" t="s">
        <v>38</v>
      </c>
      <c r="AX220" s="11" t="s">
        <v>75</v>
      </c>
      <c r="AY220" s="244" t="s">
        <v>140</v>
      </c>
    </row>
    <row r="221" s="12" customFormat="1">
      <c r="B221" s="245"/>
      <c r="C221" s="246"/>
      <c r="D221" s="231" t="s">
        <v>167</v>
      </c>
      <c r="E221" s="247" t="s">
        <v>23</v>
      </c>
      <c r="F221" s="248" t="s">
        <v>169</v>
      </c>
      <c r="G221" s="246"/>
      <c r="H221" s="249">
        <v>0.94199999999999995</v>
      </c>
      <c r="I221" s="250"/>
      <c r="J221" s="246"/>
      <c r="K221" s="246"/>
      <c r="L221" s="251"/>
      <c r="M221" s="252"/>
      <c r="N221" s="253"/>
      <c r="O221" s="253"/>
      <c r="P221" s="253"/>
      <c r="Q221" s="253"/>
      <c r="R221" s="253"/>
      <c r="S221" s="253"/>
      <c r="T221" s="254"/>
      <c r="AT221" s="255" t="s">
        <v>167</v>
      </c>
      <c r="AU221" s="255" t="s">
        <v>85</v>
      </c>
      <c r="AV221" s="12" t="s">
        <v>147</v>
      </c>
      <c r="AW221" s="12" t="s">
        <v>38</v>
      </c>
      <c r="AX221" s="12" t="s">
        <v>83</v>
      </c>
      <c r="AY221" s="255" t="s">
        <v>140</v>
      </c>
    </row>
    <row r="222" s="1" customFormat="1" ht="38.25" customHeight="1">
      <c r="B222" s="44"/>
      <c r="C222" s="219" t="s">
        <v>364</v>
      </c>
      <c r="D222" s="219" t="s">
        <v>142</v>
      </c>
      <c r="E222" s="220" t="s">
        <v>949</v>
      </c>
      <c r="F222" s="221" t="s">
        <v>950</v>
      </c>
      <c r="G222" s="222" t="s">
        <v>361</v>
      </c>
      <c r="H222" s="223">
        <v>3.5499999999999998</v>
      </c>
      <c r="I222" s="224"/>
      <c r="J222" s="225">
        <f>ROUND(I222*H222,2)</f>
        <v>0</v>
      </c>
      <c r="K222" s="221" t="s">
        <v>146</v>
      </c>
      <c r="L222" s="70"/>
      <c r="M222" s="226" t="s">
        <v>23</v>
      </c>
      <c r="N222" s="227" t="s">
        <v>46</v>
      </c>
      <c r="O222" s="45"/>
      <c r="P222" s="228">
        <f>O222*H222</f>
        <v>0</v>
      </c>
      <c r="Q222" s="228">
        <v>0</v>
      </c>
      <c r="R222" s="228">
        <f>Q222*H222</f>
        <v>0</v>
      </c>
      <c r="S222" s="228">
        <v>0.070000000000000007</v>
      </c>
      <c r="T222" s="229">
        <f>S222*H222</f>
        <v>0.2485</v>
      </c>
      <c r="AR222" s="22" t="s">
        <v>147</v>
      </c>
      <c r="AT222" s="22" t="s">
        <v>142</v>
      </c>
      <c r="AU222" s="22" t="s">
        <v>85</v>
      </c>
      <c r="AY222" s="22" t="s">
        <v>140</v>
      </c>
      <c r="BE222" s="230">
        <f>IF(N222="základní",J222,0)</f>
        <v>0</v>
      </c>
      <c r="BF222" s="230">
        <f>IF(N222="snížená",J222,0)</f>
        <v>0</v>
      </c>
      <c r="BG222" s="230">
        <f>IF(N222="zákl. přenesená",J222,0)</f>
        <v>0</v>
      </c>
      <c r="BH222" s="230">
        <f>IF(N222="sníž. přenesená",J222,0)</f>
        <v>0</v>
      </c>
      <c r="BI222" s="230">
        <f>IF(N222="nulová",J222,0)</f>
        <v>0</v>
      </c>
      <c r="BJ222" s="22" t="s">
        <v>83</v>
      </c>
      <c r="BK222" s="230">
        <f>ROUND(I222*H222,2)</f>
        <v>0</v>
      </c>
      <c r="BL222" s="22" t="s">
        <v>147</v>
      </c>
      <c r="BM222" s="22" t="s">
        <v>951</v>
      </c>
    </row>
    <row r="223" s="1" customFormat="1" ht="38.25" customHeight="1">
      <c r="B223" s="44"/>
      <c r="C223" s="219" t="s">
        <v>369</v>
      </c>
      <c r="D223" s="219" t="s">
        <v>142</v>
      </c>
      <c r="E223" s="220" t="s">
        <v>952</v>
      </c>
      <c r="F223" s="221" t="s">
        <v>953</v>
      </c>
      <c r="G223" s="222" t="s">
        <v>164</v>
      </c>
      <c r="H223" s="223">
        <v>5.2000000000000002</v>
      </c>
      <c r="I223" s="224"/>
      <c r="J223" s="225">
        <f>ROUND(I223*H223,2)</f>
        <v>0</v>
      </c>
      <c r="K223" s="221" t="s">
        <v>146</v>
      </c>
      <c r="L223" s="70"/>
      <c r="M223" s="226" t="s">
        <v>23</v>
      </c>
      <c r="N223" s="227" t="s">
        <v>46</v>
      </c>
      <c r="O223" s="45"/>
      <c r="P223" s="228">
        <f>O223*H223</f>
        <v>0</v>
      </c>
      <c r="Q223" s="228">
        <v>0</v>
      </c>
      <c r="R223" s="228">
        <f>Q223*H223</f>
        <v>0</v>
      </c>
      <c r="S223" s="228">
        <v>0.058999999999999997</v>
      </c>
      <c r="T223" s="229">
        <f>S223*H223</f>
        <v>0.30680000000000002</v>
      </c>
      <c r="AR223" s="22" t="s">
        <v>147</v>
      </c>
      <c r="AT223" s="22" t="s">
        <v>142</v>
      </c>
      <c r="AU223" s="22" t="s">
        <v>85</v>
      </c>
      <c r="AY223" s="22" t="s">
        <v>140</v>
      </c>
      <c r="BE223" s="230">
        <f>IF(N223="základní",J223,0)</f>
        <v>0</v>
      </c>
      <c r="BF223" s="230">
        <f>IF(N223="snížená",J223,0)</f>
        <v>0</v>
      </c>
      <c r="BG223" s="230">
        <f>IF(N223="zákl. přenesená",J223,0)</f>
        <v>0</v>
      </c>
      <c r="BH223" s="230">
        <f>IF(N223="sníž. přenesená",J223,0)</f>
        <v>0</v>
      </c>
      <c r="BI223" s="230">
        <f>IF(N223="nulová",J223,0)</f>
        <v>0</v>
      </c>
      <c r="BJ223" s="22" t="s">
        <v>83</v>
      </c>
      <c r="BK223" s="230">
        <f>ROUND(I223*H223,2)</f>
        <v>0</v>
      </c>
      <c r="BL223" s="22" t="s">
        <v>147</v>
      </c>
      <c r="BM223" s="22" t="s">
        <v>954</v>
      </c>
    </row>
    <row r="224" s="11" customFormat="1">
      <c r="B224" s="234"/>
      <c r="C224" s="235"/>
      <c r="D224" s="231" t="s">
        <v>167</v>
      </c>
      <c r="E224" s="236" t="s">
        <v>23</v>
      </c>
      <c r="F224" s="237" t="s">
        <v>901</v>
      </c>
      <c r="G224" s="235"/>
      <c r="H224" s="238">
        <v>5.2000000000000002</v>
      </c>
      <c r="I224" s="239"/>
      <c r="J224" s="235"/>
      <c r="K224" s="235"/>
      <c r="L224" s="240"/>
      <c r="M224" s="241"/>
      <c r="N224" s="242"/>
      <c r="O224" s="242"/>
      <c r="P224" s="242"/>
      <c r="Q224" s="242"/>
      <c r="R224" s="242"/>
      <c r="S224" s="242"/>
      <c r="T224" s="243"/>
      <c r="AT224" s="244" t="s">
        <v>167</v>
      </c>
      <c r="AU224" s="244" t="s">
        <v>85</v>
      </c>
      <c r="AV224" s="11" t="s">
        <v>85</v>
      </c>
      <c r="AW224" s="11" t="s">
        <v>38</v>
      </c>
      <c r="AX224" s="11" t="s">
        <v>75</v>
      </c>
      <c r="AY224" s="244" t="s">
        <v>140</v>
      </c>
    </row>
    <row r="225" s="12" customFormat="1">
      <c r="B225" s="245"/>
      <c r="C225" s="246"/>
      <c r="D225" s="231" t="s">
        <v>167</v>
      </c>
      <c r="E225" s="247" t="s">
        <v>23</v>
      </c>
      <c r="F225" s="248" t="s">
        <v>169</v>
      </c>
      <c r="G225" s="246"/>
      <c r="H225" s="249">
        <v>5.2000000000000002</v>
      </c>
      <c r="I225" s="250"/>
      <c r="J225" s="246"/>
      <c r="K225" s="246"/>
      <c r="L225" s="251"/>
      <c r="M225" s="252"/>
      <c r="N225" s="253"/>
      <c r="O225" s="253"/>
      <c r="P225" s="253"/>
      <c r="Q225" s="253"/>
      <c r="R225" s="253"/>
      <c r="S225" s="253"/>
      <c r="T225" s="254"/>
      <c r="AT225" s="255" t="s">
        <v>167</v>
      </c>
      <c r="AU225" s="255" t="s">
        <v>85</v>
      </c>
      <c r="AV225" s="12" t="s">
        <v>147</v>
      </c>
      <c r="AW225" s="12" t="s">
        <v>38</v>
      </c>
      <c r="AX225" s="12" t="s">
        <v>83</v>
      </c>
      <c r="AY225" s="255" t="s">
        <v>140</v>
      </c>
    </row>
    <row r="226" s="1" customFormat="1" ht="16.5" customHeight="1">
      <c r="B226" s="44"/>
      <c r="C226" s="219" t="s">
        <v>373</v>
      </c>
      <c r="D226" s="219" t="s">
        <v>142</v>
      </c>
      <c r="E226" s="220" t="s">
        <v>421</v>
      </c>
      <c r="F226" s="221" t="s">
        <v>422</v>
      </c>
      <c r="G226" s="222" t="s">
        <v>164</v>
      </c>
      <c r="H226" s="223">
        <v>21.045000000000002</v>
      </c>
      <c r="I226" s="224"/>
      <c r="J226" s="225">
        <f>ROUND(I226*H226,2)</f>
        <v>0</v>
      </c>
      <c r="K226" s="221" t="s">
        <v>146</v>
      </c>
      <c r="L226" s="70"/>
      <c r="M226" s="226" t="s">
        <v>23</v>
      </c>
      <c r="N226" s="227" t="s">
        <v>46</v>
      </c>
      <c r="O226" s="45"/>
      <c r="P226" s="228">
        <f>O226*H226</f>
        <v>0</v>
      </c>
      <c r="Q226" s="228">
        <v>0</v>
      </c>
      <c r="R226" s="228">
        <f>Q226*H226</f>
        <v>0</v>
      </c>
      <c r="S226" s="228">
        <v>0</v>
      </c>
      <c r="T226" s="229">
        <f>S226*H226</f>
        <v>0</v>
      </c>
      <c r="AR226" s="22" t="s">
        <v>147</v>
      </c>
      <c r="AT226" s="22" t="s">
        <v>142</v>
      </c>
      <c r="AU226" s="22" t="s">
        <v>85</v>
      </c>
      <c r="AY226" s="22" t="s">
        <v>140</v>
      </c>
      <c r="BE226" s="230">
        <f>IF(N226="základní",J226,0)</f>
        <v>0</v>
      </c>
      <c r="BF226" s="230">
        <f>IF(N226="snížená",J226,0)</f>
        <v>0</v>
      </c>
      <c r="BG226" s="230">
        <f>IF(N226="zákl. přenesená",J226,0)</f>
        <v>0</v>
      </c>
      <c r="BH226" s="230">
        <f>IF(N226="sníž. přenesená",J226,0)</f>
        <v>0</v>
      </c>
      <c r="BI226" s="230">
        <f>IF(N226="nulová",J226,0)</f>
        <v>0</v>
      </c>
      <c r="BJ226" s="22" t="s">
        <v>83</v>
      </c>
      <c r="BK226" s="230">
        <f>ROUND(I226*H226,2)</f>
        <v>0</v>
      </c>
      <c r="BL226" s="22" t="s">
        <v>147</v>
      </c>
      <c r="BM226" s="22" t="s">
        <v>955</v>
      </c>
    </row>
    <row r="227" s="1" customFormat="1">
      <c r="B227" s="44"/>
      <c r="C227" s="72"/>
      <c r="D227" s="231" t="s">
        <v>149</v>
      </c>
      <c r="E227" s="72"/>
      <c r="F227" s="232" t="s">
        <v>424</v>
      </c>
      <c r="G227" s="72"/>
      <c r="H227" s="72"/>
      <c r="I227" s="189"/>
      <c r="J227" s="72"/>
      <c r="K227" s="72"/>
      <c r="L227" s="70"/>
      <c r="M227" s="233"/>
      <c r="N227" s="45"/>
      <c r="O227" s="45"/>
      <c r="P227" s="45"/>
      <c r="Q227" s="45"/>
      <c r="R227" s="45"/>
      <c r="S227" s="45"/>
      <c r="T227" s="93"/>
      <c r="AT227" s="22" t="s">
        <v>149</v>
      </c>
      <c r="AU227" s="22" t="s">
        <v>85</v>
      </c>
    </row>
    <row r="228" s="11" customFormat="1">
      <c r="B228" s="234"/>
      <c r="C228" s="235"/>
      <c r="D228" s="231" t="s">
        <v>167</v>
      </c>
      <c r="E228" s="236" t="s">
        <v>23</v>
      </c>
      <c r="F228" s="237" t="s">
        <v>901</v>
      </c>
      <c r="G228" s="235"/>
      <c r="H228" s="238">
        <v>5.2000000000000002</v>
      </c>
      <c r="I228" s="239"/>
      <c r="J228" s="235"/>
      <c r="K228" s="235"/>
      <c r="L228" s="240"/>
      <c r="M228" s="241"/>
      <c r="N228" s="242"/>
      <c r="O228" s="242"/>
      <c r="P228" s="242"/>
      <c r="Q228" s="242"/>
      <c r="R228" s="242"/>
      <c r="S228" s="242"/>
      <c r="T228" s="243"/>
      <c r="AT228" s="244" t="s">
        <v>167</v>
      </c>
      <c r="AU228" s="244" t="s">
        <v>85</v>
      </c>
      <c r="AV228" s="11" t="s">
        <v>85</v>
      </c>
      <c r="AW228" s="11" t="s">
        <v>38</v>
      </c>
      <c r="AX228" s="11" t="s">
        <v>75</v>
      </c>
      <c r="AY228" s="244" t="s">
        <v>140</v>
      </c>
    </row>
    <row r="229" s="11" customFormat="1">
      <c r="B229" s="234"/>
      <c r="C229" s="235"/>
      <c r="D229" s="231" t="s">
        <v>167</v>
      </c>
      <c r="E229" s="236" t="s">
        <v>23</v>
      </c>
      <c r="F229" s="237" t="s">
        <v>956</v>
      </c>
      <c r="G229" s="235"/>
      <c r="H229" s="238">
        <v>15.845000000000001</v>
      </c>
      <c r="I229" s="239"/>
      <c r="J229" s="235"/>
      <c r="K229" s="235"/>
      <c r="L229" s="240"/>
      <c r="M229" s="241"/>
      <c r="N229" s="242"/>
      <c r="O229" s="242"/>
      <c r="P229" s="242"/>
      <c r="Q229" s="242"/>
      <c r="R229" s="242"/>
      <c r="S229" s="242"/>
      <c r="T229" s="243"/>
      <c r="AT229" s="244" t="s">
        <v>167</v>
      </c>
      <c r="AU229" s="244" t="s">
        <v>85</v>
      </c>
      <c r="AV229" s="11" t="s">
        <v>85</v>
      </c>
      <c r="AW229" s="11" t="s">
        <v>38</v>
      </c>
      <c r="AX229" s="11" t="s">
        <v>75</v>
      </c>
      <c r="AY229" s="244" t="s">
        <v>140</v>
      </c>
    </row>
    <row r="230" s="12" customFormat="1">
      <c r="B230" s="245"/>
      <c r="C230" s="246"/>
      <c r="D230" s="231" t="s">
        <v>167</v>
      </c>
      <c r="E230" s="247" t="s">
        <v>23</v>
      </c>
      <c r="F230" s="248" t="s">
        <v>169</v>
      </c>
      <c r="G230" s="246"/>
      <c r="H230" s="249">
        <v>21.045000000000002</v>
      </c>
      <c r="I230" s="250"/>
      <c r="J230" s="246"/>
      <c r="K230" s="246"/>
      <c r="L230" s="251"/>
      <c r="M230" s="252"/>
      <c r="N230" s="253"/>
      <c r="O230" s="253"/>
      <c r="P230" s="253"/>
      <c r="Q230" s="253"/>
      <c r="R230" s="253"/>
      <c r="S230" s="253"/>
      <c r="T230" s="254"/>
      <c r="AT230" s="255" t="s">
        <v>167</v>
      </c>
      <c r="AU230" s="255" t="s">
        <v>85</v>
      </c>
      <c r="AV230" s="12" t="s">
        <v>147</v>
      </c>
      <c r="AW230" s="12" t="s">
        <v>38</v>
      </c>
      <c r="AX230" s="12" t="s">
        <v>83</v>
      </c>
      <c r="AY230" s="255" t="s">
        <v>140</v>
      </c>
    </row>
    <row r="231" s="1" customFormat="1" ht="16.5" customHeight="1">
      <c r="B231" s="44"/>
      <c r="C231" s="219" t="s">
        <v>379</v>
      </c>
      <c r="D231" s="219" t="s">
        <v>142</v>
      </c>
      <c r="E231" s="220" t="s">
        <v>426</v>
      </c>
      <c r="F231" s="221" t="s">
        <v>427</v>
      </c>
      <c r="G231" s="222" t="s">
        <v>164</v>
      </c>
      <c r="H231" s="223">
        <v>21.045000000000002</v>
      </c>
      <c r="I231" s="224"/>
      <c r="J231" s="225">
        <f>ROUND(I231*H231,2)</f>
        <v>0</v>
      </c>
      <c r="K231" s="221" t="s">
        <v>146</v>
      </c>
      <c r="L231" s="70"/>
      <c r="M231" s="226" t="s">
        <v>23</v>
      </c>
      <c r="N231" s="227" t="s">
        <v>46</v>
      </c>
      <c r="O231" s="45"/>
      <c r="P231" s="228">
        <f>O231*H231</f>
        <v>0</v>
      </c>
      <c r="Q231" s="228">
        <v>0.048000000000000001</v>
      </c>
      <c r="R231" s="228">
        <f>Q231*H231</f>
        <v>1.0101600000000002</v>
      </c>
      <c r="S231" s="228">
        <v>0.048000000000000001</v>
      </c>
      <c r="T231" s="229">
        <f>S231*H231</f>
        <v>1.0101600000000002</v>
      </c>
      <c r="AR231" s="22" t="s">
        <v>147</v>
      </c>
      <c r="AT231" s="22" t="s">
        <v>142</v>
      </c>
      <c r="AU231" s="22" t="s">
        <v>85</v>
      </c>
      <c r="AY231" s="22" t="s">
        <v>140</v>
      </c>
      <c r="BE231" s="230">
        <f>IF(N231="základní",J231,0)</f>
        <v>0</v>
      </c>
      <c r="BF231" s="230">
        <f>IF(N231="snížená",J231,0)</f>
        <v>0</v>
      </c>
      <c r="BG231" s="230">
        <f>IF(N231="zákl. přenesená",J231,0)</f>
        <v>0</v>
      </c>
      <c r="BH231" s="230">
        <f>IF(N231="sníž. přenesená",J231,0)</f>
        <v>0</v>
      </c>
      <c r="BI231" s="230">
        <f>IF(N231="nulová",J231,0)</f>
        <v>0</v>
      </c>
      <c r="BJ231" s="22" t="s">
        <v>83</v>
      </c>
      <c r="BK231" s="230">
        <f>ROUND(I231*H231,2)</f>
        <v>0</v>
      </c>
      <c r="BL231" s="22" t="s">
        <v>147</v>
      </c>
      <c r="BM231" s="22" t="s">
        <v>957</v>
      </c>
    </row>
    <row r="232" s="1" customFormat="1">
      <c r="B232" s="44"/>
      <c r="C232" s="72"/>
      <c r="D232" s="231" t="s">
        <v>149</v>
      </c>
      <c r="E232" s="72"/>
      <c r="F232" s="232" t="s">
        <v>424</v>
      </c>
      <c r="G232" s="72"/>
      <c r="H232" s="72"/>
      <c r="I232" s="189"/>
      <c r="J232" s="72"/>
      <c r="K232" s="72"/>
      <c r="L232" s="70"/>
      <c r="M232" s="233"/>
      <c r="N232" s="45"/>
      <c r="O232" s="45"/>
      <c r="P232" s="45"/>
      <c r="Q232" s="45"/>
      <c r="R232" s="45"/>
      <c r="S232" s="45"/>
      <c r="T232" s="93"/>
      <c r="AT232" s="22" t="s">
        <v>149</v>
      </c>
      <c r="AU232" s="22" t="s">
        <v>85</v>
      </c>
    </row>
    <row r="233" s="1" customFormat="1" ht="16.5" customHeight="1">
      <c r="B233" s="44"/>
      <c r="C233" s="219" t="s">
        <v>384</v>
      </c>
      <c r="D233" s="219" t="s">
        <v>142</v>
      </c>
      <c r="E233" s="220" t="s">
        <v>430</v>
      </c>
      <c r="F233" s="221" t="s">
        <v>431</v>
      </c>
      <c r="G233" s="222" t="s">
        <v>164</v>
      </c>
      <c r="H233" s="223">
        <v>16.931999999999999</v>
      </c>
      <c r="I233" s="224"/>
      <c r="J233" s="225">
        <f>ROUND(I233*H233,2)</f>
        <v>0</v>
      </c>
      <c r="K233" s="221" t="s">
        <v>146</v>
      </c>
      <c r="L233" s="70"/>
      <c r="M233" s="226" t="s">
        <v>23</v>
      </c>
      <c r="N233" s="227" t="s">
        <v>46</v>
      </c>
      <c r="O233" s="45"/>
      <c r="P233" s="228">
        <f>O233*H233</f>
        <v>0</v>
      </c>
      <c r="Q233" s="228">
        <v>0</v>
      </c>
      <c r="R233" s="228">
        <f>Q233*H233</f>
        <v>0</v>
      </c>
      <c r="S233" s="228">
        <v>0</v>
      </c>
      <c r="T233" s="229">
        <f>S233*H233</f>
        <v>0</v>
      </c>
      <c r="AR233" s="22" t="s">
        <v>147</v>
      </c>
      <c r="AT233" s="22" t="s">
        <v>142</v>
      </c>
      <c r="AU233" s="22" t="s">
        <v>85</v>
      </c>
      <c r="AY233" s="22" t="s">
        <v>140</v>
      </c>
      <c r="BE233" s="230">
        <f>IF(N233="základní",J233,0)</f>
        <v>0</v>
      </c>
      <c r="BF233" s="230">
        <f>IF(N233="snížená",J233,0)</f>
        <v>0</v>
      </c>
      <c r="BG233" s="230">
        <f>IF(N233="zákl. přenesená",J233,0)</f>
        <v>0</v>
      </c>
      <c r="BH233" s="230">
        <f>IF(N233="sníž. přenesená",J233,0)</f>
        <v>0</v>
      </c>
      <c r="BI233" s="230">
        <f>IF(N233="nulová",J233,0)</f>
        <v>0</v>
      </c>
      <c r="BJ233" s="22" t="s">
        <v>83</v>
      </c>
      <c r="BK233" s="230">
        <f>ROUND(I233*H233,2)</f>
        <v>0</v>
      </c>
      <c r="BL233" s="22" t="s">
        <v>147</v>
      </c>
      <c r="BM233" s="22" t="s">
        <v>958</v>
      </c>
    </row>
    <row r="234" s="1" customFormat="1">
      <c r="B234" s="44"/>
      <c r="C234" s="72"/>
      <c r="D234" s="231" t="s">
        <v>149</v>
      </c>
      <c r="E234" s="72"/>
      <c r="F234" s="232" t="s">
        <v>424</v>
      </c>
      <c r="G234" s="72"/>
      <c r="H234" s="72"/>
      <c r="I234" s="189"/>
      <c r="J234" s="72"/>
      <c r="K234" s="72"/>
      <c r="L234" s="70"/>
      <c r="M234" s="233"/>
      <c r="N234" s="45"/>
      <c r="O234" s="45"/>
      <c r="P234" s="45"/>
      <c r="Q234" s="45"/>
      <c r="R234" s="45"/>
      <c r="S234" s="45"/>
      <c r="T234" s="93"/>
      <c r="AT234" s="22" t="s">
        <v>149</v>
      </c>
      <c r="AU234" s="22" t="s">
        <v>85</v>
      </c>
    </row>
    <row r="235" s="11" customFormat="1">
      <c r="B235" s="234"/>
      <c r="C235" s="235"/>
      <c r="D235" s="231" t="s">
        <v>167</v>
      </c>
      <c r="E235" s="236" t="s">
        <v>23</v>
      </c>
      <c r="F235" s="237" t="s">
        <v>959</v>
      </c>
      <c r="G235" s="235"/>
      <c r="H235" s="238">
        <v>16.931999999999999</v>
      </c>
      <c r="I235" s="239"/>
      <c r="J235" s="235"/>
      <c r="K235" s="235"/>
      <c r="L235" s="240"/>
      <c r="M235" s="241"/>
      <c r="N235" s="242"/>
      <c r="O235" s="242"/>
      <c r="P235" s="242"/>
      <c r="Q235" s="242"/>
      <c r="R235" s="242"/>
      <c r="S235" s="242"/>
      <c r="T235" s="243"/>
      <c r="AT235" s="244" t="s">
        <v>167</v>
      </c>
      <c r="AU235" s="244" t="s">
        <v>85</v>
      </c>
      <c r="AV235" s="11" t="s">
        <v>85</v>
      </c>
      <c r="AW235" s="11" t="s">
        <v>38</v>
      </c>
      <c r="AX235" s="11" t="s">
        <v>75</v>
      </c>
      <c r="AY235" s="244" t="s">
        <v>140</v>
      </c>
    </row>
    <row r="236" s="12" customFormat="1">
      <c r="B236" s="245"/>
      <c r="C236" s="246"/>
      <c r="D236" s="231" t="s">
        <v>167</v>
      </c>
      <c r="E236" s="247" t="s">
        <v>23</v>
      </c>
      <c r="F236" s="248" t="s">
        <v>169</v>
      </c>
      <c r="G236" s="246"/>
      <c r="H236" s="249">
        <v>16.931999999999999</v>
      </c>
      <c r="I236" s="250"/>
      <c r="J236" s="246"/>
      <c r="K236" s="246"/>
      <c r="L236" s="251"/>
      <c r="M236" s="252"/>
      <c r="N236" s="253"/>
      <c r="O236" s="253"/>
      <c r="P236" s="253"/>
      <c r="Q236" s="253"/>
      <c r="R236" s="253"/>
      <c r="S236" s="253"/>
      <c r="T236" s="254"/>
      <c r="AT236" s="255" t="s">
        <v>167</v>
      </c>
      <c r="AU236" s="255" t="s">
        <v>85</v>
      </c>
      <c r="AV236" s="12" t="s">
        <v>147</v>
      </c>
      <c r="AW236" s="12" t="s">
        <v>38</v>
      </c>
      <c r="AX236" s="12" t="s">
        <v>83</v>
      </c>
      <c r="AY236" s="255" t="s">
        <v>140</v>
      </c>
    </row>
    <row r="237" s="1" customFormat="1" ht="16.5" customHeight="1">
      <c r="B237" s="44"/>
      <c r="C237" s="219" t="s">
        <v>390</v>
      </c>
      <c r="D237" s="219" t="s">
        <v>142</v>
      </c>
      <c r="E237" s="220" t="s">
        <v>434</v>
      </c>
      <c r="F237" s="221" t="s">
        <v>435</v>
      </c>
      <c r="G237" s="222" t="s">
        <v>164</v>
      </c>
      <c r="H237" s="223">
        <v>16.931999999999999</v>
      </c>
      <c r="I237" s="224"/>
      <c r="J237" s="225">
        <f>ROUND(I237*H237,2)</f>
        <v>0</v>
      </c>
      <c r="K237" s="221" t="s">
        <v>146</v>
      </c>
      <c r="L237" s="70"/>
      <c r="M237" s="226" t="s">
        <v>23</v>
      </c>
      <c r="N237" s="227" t="s">
        <v>46</v>
      </c>
      <c r="O237" s="45"/>
      <c r="P237" s="228">
        <f>O237*H237</f>
        <v>0</v>
      </c>
      <c r="Q237" s="228">
        <v>0.048000000000000001</v>
      </c>
      <c r="R237" s="228">
        <f>Q237*H237</f>
        <v>0.8127359999999999</v>
      </c>
      <c r="S237" s="228">
        <v>0.048000000000000001</v>
      </c>
      <c r="T237" s="229">
        <f>S237*H237</f>
        <v>0.8127359999999999</v>
      </c>
      <c r="AR237" s="22" t="s">
        <v>147</v>
      </c>
      <c r="AT237" s="22" t="s">
        <v>142</v>
      </c>
      <c r="AU237" s="22" t="s">
        <v>85</v>
      </c>
      <c r="AY237" s="22" t="s">
        <v>140</v>
      </c>
      <c r="BE237" s="230">
        <f>IF(N237="základní",J237,0)</f>
        <v>0</v>
      </c>
      <c r="BF237" s="230">
        <f>IF(N237="snížená",J237,0)</f>
        <v>0</v>
      </c>
      <c r="BG237" s="230">
        <f>IF(N237="zákl. přenesená",J237,0)</f>
        <v>0</v>
      </c>
      <c r="BH237" s="230">
        <f>IF(N237="sníž. přenesená",J237,0)</f>
        <v>0</v>
      </c>
      <c r="BI237" s="230">
        <f>IF(N237="nulová",J237,0)</f>
        <v>0</v>
      </c>
      <c r="BJ237" s="22" t="s">
        <v>83</v>
      </c>
      <c r="BK237" s="230">
        <f>ROUND(I237*H237,2)</f>
        <v>0</v>
      </c>
      <c r="BL237" s="22" t="s">
        <v>147</v>
      </c>
      <c r="BM237" s="22" t="s">
        <v>960</v>
      </c>
    </row>
    <row r="238" s="1" customFormat="1">
      <c r="B238" s="44"/>
      <c r="C238" s="72"/>
      <c r="D238" s="231" t="s">
        <v>149</v>
      </c>
      <c r="E238" s="72"/>
      <c r="F238" s="232" t="s">
        <v>424</v>
      </c>
      <c r="G238" s="72"/>
      <c r="H238" s="72"/>
      <c r="I238" s="189"/>
      <c r="J238" s="72"/>
      <c r="K238" s="72"/>
      <c r="L238" s="70"/>
      <c r="M238" s="233"/>
      <c r="N238" s="45"/>
      <c r="O238" s="45"/>
      <c r="P238" s="45"/>
      <c r="Q238" s="45"/>
      <c r="R238" s="45"/>
      <c r="S238" s="45"/>
      <c r="T238" s="93"/>
      <c r="AT238" s="22" t="s">
        <v>149</v>
      </c>
      <c r="AU238" s="22" t="s">
        <v>85</v>
      </c>
    </row>
    <row r="239" s="1" customFormat="1" ht="16.5" customHeight="1">
      <c r="B239" s="44"/>
      <c r="C239" s="219" t="s">
        <v>395</v>
      </c>
      <c r="D239" s="219" t="s">
        <v>142</v>
      </c>
      <c r="E239" s="220" t="s">
        <v>444</v>
      </c>
      <c r="F239" s="221" t="s">
        <v>445</v>
      </c>
      <c r="G239" s="222" t="s">
        <v>164</v>
      </c>
      <c r="H239" s="223">
        <v>21.045000000000002</v>
      </c>
      <c r="I239" s="224"/>
      <c r="J239" s="225">
        <f>ROUND(I239*H239,2)</f>
        <v>0</v>
      </c>
      <c r="K239" s="221" t="s">
        <v>146</v>
      </c>
      <c r="L239" s="70"/>
      <c r="M239" s="226" t="s">
        <v>23</v>
      </c>
      <c r="N239" s="227" t="s">
        <v>46</v>
      </c>
      <c r="O239" s="45"/>
      <c r="P239" s="228">
        <f>O239*H239</f>
        <v>0</v>
      </c>
      <c r="Q239" s="228">
        <v>0</v>
      </c>
      <c r="R239" s="228">
        <f>Q239*H239</f>
        <v>0</v>
      </c>
      <c r="S239" s="228">
        <v>0</v>
      </c>
      <c r="T239" s="229">
        <f>S239*H239</f>
        <v>0</v>
      </c>
      <c r="AR239" s="22" t="s">
        <v>147</v>
      </c>
      <c r="AT239" s="22" t="s">
        <v>142</v>
      </c>
      <c r="AU239" s="22" t="s">
        <v>85</v>
      </c>
      <c r="AY239" s="22" t="s">
        <v>140</v>
      </c>
      <c r="BE239" s="230">
        <f>IF(N239="základní",J239,0)</f>
        <v>0</v>
      </c>
      <c r="BF239" s="230">
        <f>IF(N239="snížená",J239,0)</f>
        <v>0</v>
      </c>
      <c r="BG239" s="230">
        <f>IF(N239="zákl. přenesená",J239,0)</f>
        <v>0</v>
      </c>
      <c r="BH239" s="230">
        <f>IF(N239="sníž. přenesená",J239,0)</f>
        <v>0</v>
      </c>
      <c r="BI239" s="230">
        <f>IF(N239="nulová",J239,0)</f>
        <v>0</v>
      </c>
      <c r="BJ239" s="22" t="s">
        <v>83</v>
      </c>
      <c r="BK239" s="230">
        <f>ROUND(I239*H239,2)</f>
        <v>0</v>
      </c>
      <c r="BL239" s="22" t="s">
        <v>147</v>
      </c>
      <c r="BM239" s="22" t="s">
        <v>961</v>
      </c>
    </row>
    <row r="240" s="1" customFormat="1">
      <c r="B240" s="44"/>
      <c r="C240" s="72"/>
      <c r="D240" s="231" t="s">
        <v>149</v>
      </c>
      <c r="E240" s="72"/>
      <c r="F240" s="232" t="s">
        <v>424</v>
      </c>
      <c r="G240" s="72"/>
      <c r="H240" s="72"/>
      <c r="I240" s="189"/>
      <c r="J240" s="72"/>
      <c r="K240" s="72"/>
      <c r="L240" s="70"/>
      <c r="M240" s="233"/>
      <c r="N240" s="45"/>
      <c r="O240" s="45"/>
      <c r="P240" s="45"/>
      <c r="Q240" s="45"/>
      <c r="R240" s="45"/>
      <c r="S240" s="45"/>
      <c r="T240" s="93"/>
      <c r="AT240" s="22" t="s">
        <v>149</v>
      </c>
      <c r="AU240" s="22" t="s">
        <v>85</v>
      </c>
    </row>
    <row r="241" s="1" customFormat="1" ht="16.5" customHeight="1">
      <c r="B241" s="44"/>
      <c r="C241" s="219" t="s">
        <v>400</v>
      </c>
      <c r="D241" s="219" t="s">
        <v>142</v>
      </c>
      <c r="E241" s="220" t="s">
        <v>444</v>
      </c>
      <c r="F241" s="221" t="s">
        <v>445</v>
      </c>
      <c r="G241" s="222" t="s">
        <v>164</v>
      </c>
      <c r="H241" s="223">
        <v>21.045000000000002</v>
      </c>
      <c r="I241" s="224"/>
      <c r="J241" s="225">
        <f>ROUND(I241*H241,2)</f>
        <v>0</v>
      </c>
      <c r="K241" s="221" t="s">
        <v>146</v>
      </c>
      <c r="L241" s="70"/>
      <c r="M241" s="226" t="s">
        <v>23</v>
      </c>
      <c r="N241" s="227" t="s">
        <v>46</v>
      </c>
      <c r="O241" s="45"/>
      <c r="P241" s="228">
        <f>O241*H241</f>
        <v>0</v>
      </c>
      <c r="Q241" s="228">
        <v>0</v>
      </c>
      <c r="R241" s="228">
        <f>Q241*H241</f>
        <v>0</v>
      </c>
      <c r="S241" s="228">
        <v>0</v>
      </c>
      <c r="T241" s="229">
        <f>S241*H241</f>
        <v>0</v>
      </c>
      <c r="AR241" s="22" t="s">
        <v>147</v>
      </c>
      <c r="AT241" s="22" t="s">
        <v>142</v>
      </c>
      <c r="AU241" s="22" t="s">
        <v>85</v>
      </c>
      <c r="AY241" s="22" t="s">
        <v>140</v>
      </c>
      <c r="BE241" s="230">
        <f>IF(N241="základní",J241,0)</f>
        <v>0</v>
      </c>
      <c r="BF241" s="230">
        <f>IF(N241="snížená",J241,0)</f>
        <v>0</v>
      </c>
      <c r="BG241" s="230">
        <f>IF(N241="zákl. přenesená",J241,0)</f>
        <v>0</v>
      </c>
      <c r="BH241" s="230">
        <f>IF(N241="sníž. přenesená",J241,0)</f>
        <v>0</v>
      </c>
      <c r="BI241" s="230">
        <f>IF(N241="nulová",J241,0)</f>
        <v>0</v>
      </c>
      <c r="BJ241" s="22" t="s">
        <v>83</v>
      </c>
      <c r="BK241" s="230">
        <f>ROUND(I241*H241,2)</f>
        <v>0</v>
      </c>
      <c r="BL241" s="22" t="s">
        <v>147</v>
      </c>
      <c r="BM241" s="22" t="s">
        <v>962</v>
      </c>
    </row>
    <row r="242" s="1" customFormat="1">
      <c r="B242" s="44"/>
      <c r="C242" s="72"/>
      <c r="D242" s="231" t="s">
        <v>149</v>
      </c>
      <c r="E242" s="72"/>
      <c r="F242" s="232" t="s">
        <v>424</v>
      </c>
      <c r="G242" s="72"/>
      <c r="H242" s="72"/>
      <c r="I242" s="189"/>
      <c r="J242" s="72"/>
      <c r="K242" s="72"/>
      <c r="L242" s="70"/>
      <c r="M242" s="233"/>
      <c r="N242" s="45"/>
      <c r="O242" s="45"/>
      <c r="P242" s="45"/>
      <c r="Q242" s="45"/>
      <c r="R242" s="45"/>
      <c r="S242" s="45"/>
      <c r="T242" s="93"/>
      <c r="AT242" s="22" t="s">
        <v>149</v>
      </c>
      <c r="AU242" s="22" t="s">
        <v>85</v>
      </c>
    </row>
    <row r="243" s="1" customFormat="1" ht="16.5" customHeight="1">
      <c r="B243" s="44"/>
      <c r="C243" s="219" t="s">
        <v>406</v>
      </c>
      <c r="D243" s="219" t="s">
        <v>142</v>
      </c>
      <c r="E243" s="220" t="s">
        <v>444</v>
      </c>
      <c r="F243" s="221" t="s">
        <v>445</v>
      </c>
      <c r="G243" s="222" t="s">
        <v>164</v>
      </c>
      <c r="H243" s="223">
        <v>16.931999999999999</v>
      </c>
      <c r="I243" s="224"/>
      <c r="J243" s="225">
        <f>ROUND(I243*H243,2)</f>
        <v>0</v>
      </c>
      <c r="K243" s="221" t="s">
        <v>146</v>
      </c>
      <c r="L243" s="70"/>
      <c r="M243" s="226" t="s">
        <v>23</v>
      </c>
      <c r="N243" s="227" t="s">
        <v>46</v>
      </c>
      <c r="O243" s="45"/>
      <c r="P243" s="228">
        <f>O243*H243</f>
        <v>0</v>
      </c>
      <c r="Q243" s="228">
        <v>0</v>
      </c>
      <c r="R243" s="228">
        <f>Q243*H243</f>
        <v>0</v>
      </c>
      <c r="S243" s="228">
        <v>0</v>
      </c>
      <c r="T243" s="229">
        <f>S243*H243</f>
        <v>0</v>
      </c>
      <c r="AR243" s="22" t="s">
        <v>147</v>
      </c>
      <c r="AT243" s="22" t="s">
        <v>142</v>
      </c>
      <c r="AU243" s="22" t="s">
        <v>85</v>
      </c>
      <c r="AY243" s="22" t="s">
        <v>140</v>
      </c>
      <c r="BE243" s="230">
        <f>IF(N243="základní",J243,0)</f>
        <v>0</v>
      </c>
      <c r="BF243" s="230">
        <f>IF(N243="snížená",J243,0)</f>
        <v>0</v>
      </c>
      <c r="BG243" s="230">
        <f>IF(N243="zákl. přenesená",J243,0)</f>
        <v>0</v>
      </c>
      <c r="BH243" s="230">
        <f>IF(N243="sníž. přenesená",J243,0)</f>
        <v>0</v>
      </c>
      <c r="BI243" s="230">
        <f>IF(N243="nulová",J243,0)</f>
        <v>0</v>
      </c>
      <c r="BJ243" s="22" t="s">
        <v>83</v>
      </c>
      <c r="BK243" s="230">
        <f>ROUND(I243*H243,2)</f>
        <v>0</v>
      </c>
      <c r="BL243" s="22" t="s">
        <v>147</v>
      </c>
      <c r="BM243" s="22" t="s">
        <v>963</v>
      </c>
    </row>
    <row r="244" s="1" customFormat="1">
      <c r="B244" s="44"/>
      <c r="C244" s="72"/>
      <c r="D244" s="231" t="s">
        <v>149</v>
      </c>
      <c r="E244" s="72"/>
      <c r="F244" s="232" t="s">
        <v>424</v>
      </c>
      <c r="G244" s="72"/>
      <c r="H244" s="72"/>
      <c r="I244" s="189"/>
      <c r="J244" s="72"/>
      <c r="K244" s="72"/>
      <c r="L244" s="70"/>
      <c r="M244" s="233"/>
      <c r="N244" s="45"/>
      <c r="O244" s="45"/>
      <c r="P244" s="45"/>
      <c r="Q244" s="45"/>
      <c r="R244" s="45"/>
      <c r="S244" s="45"/>
      <c r="T244" s="93"/>
      <c r="AT244" s="22" t="s">
        <v>149</v>
      </c>
      <c r="AU244" s="22" t="s">
        <v>85</v>
      </c>
    </row>
    <row r="245" s="1" customFormat="1" ht="16.5" customHeight="1">
      <c r="B245" s="44"/>
      <c r="C245" s="219" t="s">
        <v>411</v>
      </c>
      <c r="D245" s="219" t="s">
        <v>142</v>
      </c>
      <c r="E245" s="220" t="s">
        <v>444</v>
      </c>
      <c r="F245" s="221" t="s">
        <v>445</v>
      </c>
      <c r="G245" s="222" t="s">
        <v>164</v>
      </c>
      <c r="H245" s="223">
        <v>16.931999999999999</v>
      </c>
      <c r="I245" s="224"/>
      <c r="J245" s="225">
        <f>ROUND(I245*H245,2)</f>
        <v>0</v>
      </c>
      <c r="K245" s="221" t="s">
        <v>146</v>
      </c>
      <c r="L245" s="70"/>
      <c r="M245" s="226" t="s">
        <v>23</v>
      </c>
      <c r="N245" s="227" t="s">
        <v>46</v>
      </c>
      <c r="O245" s="45"/>
      <c r="P245" s="228">
        <f>O245*H245</f>
        <v>0</v>
      </c>
      <c r="Q245" s="228">
        <v>0</v>
      </c>
      <c r="R245" s="228">
        <f>Q245*H245</f>
        <v>0</v>
      </c>
      <c r="S245" s="228">
        <v>0</v>
      </c>
      <c r="T245" s="229">
        <f>S245*H245</f>
        <v>0</v>
      </c>
      <c r="AR245" s="22" t="s">
        <v>147</v>
      </c>
      <c r="AT245" s="22" t="s">
        <v>142</v>
      </c>
      <c r="AU245" s="22" t="s">
        <v>85</v>
      </c>
      <c r="AY245" s="22" t="s">
        <v>140</v>
      </c>
      <c r="BE245" s="230">
        <f>IF(N245="základní",J245,0)</f>
        <v>0</v>
      </c>
      <c r="BF245" s="230">
        <f>IF(N245="snížená",J245,0)</f>
        <v>0</v>
      </c>
      <c r="BG245" s="230">
        <f>IF(N245="zákl. přenesená",J245,0)</f>
        <v>0</v>
      </c>
      <c r="BH245" s="230">
        <f>IF(N245="sníž. přenesená",J245,0)</f>
        <v>0</v>
      </c>
      <c r="BI245" s="230">
        <f>IF(N245="nulová",J245,0)</f>
        <v>0</v>
      </c>
      <c r="BJ245" s="22" t="s">
        <v>83</v>
      </c>
      <c r="BK245" s="230">
        <f>ROUND(I245*H245,2)</f>
        <v>0</v>
      </c>
      <c r="BL245" s="22" t="s">
        <v>147</v>
      </c>
      <c r="BM245" s="22" t="s">
        <v>964</v>
      </c>
    </row>
    <row r="246" s="1" customFormat="1">
      <c r="B246" s="44"/>
      <c r="C246" s="72"/>
      <c r="D246" s="231" t="s">
        <v>149</v>
      </c>
      <c r="E246" s="72"/>
      <c r="F246" s="232" t="s">
        <v>424</v>
      </c>
      <c r="G246" s="72"/>
      <c r="H246" s="72"/>
      <c r="I246" s="189"/>
      <c r="J246" s="72"/>
      <c r="K246" s="72"/>
      <c r="L246" s="70"/>
      <c r="M246" s="233"/>
      <c r="N246" s="45"/>
      <c r="O246" s="45"/>
      <c r="P246" s="45"/>
      <c r="Q246" s="45"/>
      <c r="R246" s="45"/>
      <c r="S246" s="45"/>
      <c r="T246" s="93"/>
      <c r="AT246" s="22" t="s">
        <v>149</v>
      </c>
      <c r="AU246" s="22" t="s">
        <v>85</v>
      </c>
    </row>
    <row r="247" s="1" customFormat="1" ht="25.5" customHeight="1">
      <c r="B247" s="44"/>
      <c r="C247" s="219" t="s">
        <v>415</v>
      </c>
      <c r="D247" s="219" t="s">
        <v>142</v>
      </c>
      <c r="E247" s="220" t="s">
        <v>450</v>
      </c>
      <c r="F247" s="221" t="s">
        <v>451</v>
      </c>
      <c r="G247" s="222" t="s">
        <v>164</v>
      </c>
      <c r="H247" s="223">
        <v>32.619</v>
      </c>
      <c r="I247" s="224"/>
      <c r="J247" s="225">
        <f>ROUND(I247*H247,2)</f>
        <v>0</v>
      </c>
      <c r="K247" s="221" t="s">
        <v>146</v>
      </c>
      <c r="L247" s="70"/>
      <c r="M247" s="226" t="s">
        <v>23</v>
      </c>
      <c r="N247" s="227" t="s">
        <v>46</v>
      </c>
      <c r="O247" s="45"/>
      <c r="P247" s="228">
        <f>O247*H247</f>
        <v>0</v>
      </c>
      <c r="Q247" s="228">
        <v>0</v>
      </c>
      <c r="R247" s="228">
        <f>Q247*H247</f>
        <v>0</v>
      </c>
      <c r="S247" s="228">
        <v>0.077899999999999997</v>
      </c>
      <c r="T247" s="229">
        <f>S247*H247</f>
        <v>2.5410200999999999</v>
      </c>
      <c r="AR247" s="22" t="s">
        <v>147</v>
      </c>
      <c r="AT247" s="22" t="s">
        <v>142</v>
      </c>
      <c r="AU247" s="22" t="s">
        <v>85</v>
      </c>
      <c r="AY247" s="22" t="s">
        <v>140</v>
      </c>
      <c r="BE247" s="230">
        <f>IF(N247="základní",J247,0)</f>
        <v>0</v>
      </c>
      <c r="BF247" s="230">
        <f>IF(N247="snížená",J247,0)</f>
        <v>0</v>
      </c>
      <c r="BG247" s="230">
        <f>IF(N247="zákl. přenesená",J247,0)</f>
        <v>0</v>
      </c>
      <c r="BH247" s="230">
        <f>IF(N247="sníž. přenesená",J247,0)</f>
        <v>0</v>
      </c>
      <c r="BI247" s="230">
        <f>IF(N247="nulová",J247,0)</f>
        <v>0</v>
      </c>
      <c r="BJ247" s="22" t="s">
        <v>83</v>
      </c>
      <c r="BK247" s="230">
        <f>ROUND(I247*H247,2)</f>
        <v>0</v>
      </c>
      <c r="BL247" s="22" t="s">
        <v>147</v>
      </c>
      <c r="BM247" s="22" t="s">
        <v>965</v>
      </c>
    </row>
    <row r="248" s="1" customFormat="1">
      <c r="B248" s="44"/>
      <c r="C248" s="72"/>
      <c r="D248" s="231" t="s">
        <v>149</v>
      </c>
      <c r="E248" s="72"/>
      <c r="F248" s="232" t="s">
        <v>453</v>
      </c>
      <c r="G248" s="72"/>
      <c r="H248" s="72"/>
      <c r="I248" s="189"/>
      <c r="J248" s="72"/>
      <c r="K248" s="72"/>
      <c r="L248" s="70"/>
      <c r="M248" s="233"/>
      <c r="N248" s="45"/>
      <c r="O248" s="45"/>
      <c r="P248" s="45"/>
      <c r="Q248" s="45"/>
      <c r="R248" s="45"/>
      <c r="S248" s="45"/>
      <c r="T248" s="93"/>
      <c r="AT248" s="22" t="s">
        <v>149</v>
      </c>
      <c r="AU248" s="22" t="s">
        <v>85</v>
      </c>
    </row>
    <row r="249" s="11" customFormat="1">
      <c r="B249" s="234"/>
      <c r="C249" s="235"/>
      <c r="D249" s="231" t="s">
        <v>167</v>
      </c>
      <c r="E249" s="236" t="s">
        <v>23</v>
      </c>
      <c r="F249" s="237" t="s">
        <v>966</v>
      </c>
      <c r="G249" s="235"/>
      <c r="H249" s="238">
        <v>15.686999999999999</v>
      </c>
      <c r="I249" s="239"/>
      <c r="J249" s="235"/>
      <c r="K249" s="235"/>
      <c r="L249" s="240"/>
      <c r="M249" s="241"/>
      <c r="N249" s="242"/>
      <c r="O249" s="242"/>
      <c r="P249" s="242"/>
      <c r="Q249" s="242"/>
      <c r="R249" s="242"/>
      <c r="S249" s="242"/>
      <c r="T249" s="243"/>
      <c r="AT249" s="244" t="s">
        <v>167</v>
      </c>
      <c r="AU249" s="244" t="s">
        <v>85</v>
      </c>
      <c r="AV249" s="11" t="s">
        <v>85</v>
      </c>
      <c r="AW249" s="11" t="s">
        <v>38</v>
      </c>
      <c r="AX249" s="11" t="s">
        <v>75</v>
      </c>
      <c r="AY249" s="244" t="s">
        <v>140</v>
      </c>
    </row>
    <row r="250" s="11" customFormat="1">
      <c r="B250" s="234"/>
      <c r="C250" s="235"/>
      <c r="D250" s="231" t="s">
        <v>167</v>
      </c>
      <c r="E250" s="236" t="s">
        <v>23</v>
      </c>
      <c r="F250" s="237" t="s">
        <v>959</v>
      </c>
      <c r="G250" s="235"/>
      <c r="H250" s="238">
        <v>16.931999999999999</v>
      </c>
      <c r="I250" s="239"/>
      <c r="J250" s="235"/>
      <c r="K250" s="235"/>
      <c r="L250" s="240"/>
      <c r="M250" s="241"/>
      <c r="N250" s="242"/>
      <c r="O250" s="242"/>
      <c r="P250" s="242"/>
      <c r="Q250" s="242"/>
      <c r="R250" s="242"/>
      <c r="S250" s="242"/>
      <c r="T250" s="243"/>
      <c r="AT250" s="244" t="s">
        <v>167</v>
      </c>
      <c r="AU250" s="244" t="s">
        <v>85</v>
      </c>
      <c r="AV250" s="11" t="s">
        <v>85</v>
      </c>
      <c r="AW250" s="11" t="s">
        <v>38</v>
      </c>
      <c r="AX250" s="11" t="s">
        <v>75</v>
      </c>
      <c r="AY250" s="244" t="s">
        <v>140</v>
      </c>
    </row>
    <row r="251" s="12" customFormat="1">
      <c r="B251" s="245"/>
      <c r="C251" s="246"/>
      <c r="D251" s="231" t="s">
        <v>167</v>
      </c>
      <c r="E251" s="247" t="s">
        <v>23</v>
      </c>
      <c r="F251" s="248" t="s">
        <v>169</v>
      </c>
      <c r="G251" s="246"/>
      <c r="H251" s="249">
        <v>32.619</v>
      </c>
      <c r="I251" s="250"/>
      <c r="J251" s="246"/>
      <c r="K251" s="246"/>
      <c r="L251" s="251"/>
      <c r="M251" s="252"/>
      <c r="N251" s="253"/>
      <c r="O251" s="253"/>
      <c r="P251" s="253"/>
      <c r="Q251" s="253"/>
      <c r="R251" s="253"/>
      <c r="S251" s="253"/>
      <c r="T251" s="254"/>
      <c r="AT251" s="255" t="s">
        <v>167</v>
      </c>
      <c r="AU251" s="255" t="s">
        <v>85</v>
      </c>
      <c r="AV251" s="12" t="s">
        <v>147</v>
      </c>
      <c r="AW251" s="12" t="s">
        <v>38</v>
      </c>
      <c r="AX251" s="12" t="s">
        <v>83</v>
      </c>
      <c r="AY251" s="255" t="s">
        <v>140</v>
      </c>
    </row>
    <row r="252" s="1" customFormat="1" ht="25.5" customHeight="1">
      <c r="B252" s="44"/>
      <c r="C252" s="219" t="s">
        <v>420</v>
      </c>
      <c r="D252" s="219" t="s">
        <v>142</v>
      </c>
      <c r="E252" s="220" t="s">
        <v>460</v>
      </c>
      <c r="F252" s="221" t="s">
        <v>461</v>
      </c>
      <c r="G252" s="222" t="s">
        <v>164</v>
      </c>
      <c r="H252" s="223">
        <v>32.619</v>
      </c>
      <c r="I252" s="224"/>
      <c r="J252" s="225">
        <f>ROUND(I252*H252,2)</f>
        <v>0</v>
      </c>
      <c r="K252" s="221" t="s">
        <v>146</v>
      </c>
      <c r="L252" s="70"/>
      <c r="M252" s="226" t="s">
        <v>23</v>
      </c>
      <c r="N252" s="227" t="s">
        <v>46</v>
      </c>
      <c r="O252" s="45"/>
      <c r="P252" s="228">
        <f>O252*H252</f>
        <v>0</v>
      </c>
      <c r="Q252" s="228">
        <v>0</v>
      </c>
      <c r="R252" s="228">
        <f>Q252*H252</f>
        <v>0</v>
      </c>
      <c r="S252" s="228">
        <v>0</v>
      </c>
      <c r="T252" s="229">
        <f>S252*H252</f>
        <v>0</v>
      </c>
      <c r="AR252" s="22" t="s">
        <v>147</v>
      </c>
      <c r="AT252" s="22" t="s">
        <v>142</v>
      </c>
      <c r="AU252" s="22" t="s">
        <v>85</v>
      </c>
      <c r="AY252" s="22" t="s">
        <v>140</v>
      </c>
      <c r="BE252" s="230">
        <f>IF(N252="základní",J252,0)</f>
        <v>0</v>
      </c>
      <c r="BF252" s="230">
        <f>IF(N252="snížená",J252,0)</f>
        <v>0</v>
      </c>
      <c r="BG252" s="230">
        <f>IF(N252="zákl. přenesená",J252,0)</f>
        <v>0</v>
      </c>
      <c r="BH252" s="230">
        <f>IF(N252="sníž. přenesená",J252,0)</f>
        <v>0</v>
      </c>
      <c r="BI252" s="230">
        <f>IF(N252="nulová",J252,0)</f>
        <v>0</v>
      </c>
      <c r="BJ252" s="22" t="s">
        <v>83</v>
      </c>
      <c r="BK252" s="230">
        <f>ROUND(I252*H252,2)</f>
        <v>0</v>
      </c>
      <c r="BL252" s="22" t="s">
        <v>147</v>
      </c>
      <c r="BM252" s="22" t="s">
        <v>967</v>
      </c>
    </row>
    <row r="253" s="1" customFormat="1">
      <c r="B253" s="44"/>
      <c r="C253" s="72"/>
      <c r="D253" s="231" t="s">
        <v>149</v>
      </c>
      <c r="E253" s="72"/>
      <c r="F253" s="232" t="s">
        <v>453</v>
      </c>
      <c r="G253" s="72"/>
      <c r="H253" s="72"/>
      <c r="I253" s="189"/>
      <c r="J253" s="72"/>
      <c r="K253" s="72"/>
      <c r="L253" s="70"/>
      <c r="M253" s="233"/>
      <c r="N253" s="45"/>
      <c r="O253" s="45"/>
      <c r="P253" s="45"/>
      <c r="Q253" s="45"/>
      <c r="R253" s="45"/>
      <c r="S253" s="45"/>
      <c r="T253" s="93"/>
      <c r="AT253" s="22" t="s">
        <v>149</v>
      </c>
      <c r="AU253" s="22" t="s">
        <v>85</v>
      </c>
    </row>
    <row r="254" s="1" customFormat="1" ht="25.5" customHeight="1">
      <c r="B254" s="44"/>
      <c r="C254" s="219" t="s">
        <v>425</v>
      </c>
      <c r="D254" s="219" t="s">
        <v>142</v>
      </c>
      <c r="E254" s="220" t="s">
        <v>464</v>
      </c>
      <c r="F254" s="221" t="s">
        <v>465</v>
      </c>
      <c r="G254" s="222" t="s">
        <v>164</v>
      </c>
      <c r="H254" s="223">
        <v>32.619</v>
      </c>
      <c r="I254" s="224"/>
      <c r="J254" s="225">
        <f>ROUND(I254*H254,2)</f>
        <v>0</v>
      </c>
      <c r="K254" s="221" t="s">
        <v>146</v>
      </c>
      <c r="L254" s="70"/>
      <c r="M254" s="226" t="s">
        <v>23</v>
      </c>
      <c r="N254" s="227" t="s">
        <v>46</v>
      </c>
      <c r="O254" s="45"/>
      <c r="P254" s="228">
        <f>O254*H254</f>
        <v>0</v>
      </c>
      <c r="Q254" s="228">
        <v>0.078159999999999993</v>
      </c>
      <c r="R254" s="228">
        <f>Q254*H254</f>
        <v>2.5495010399999996</v>
      </c>
      <c r="S254" s="228">
        <v>0</v>
      </c>
      <c r="T254" s="229">
        <f>S254*H254</f>
        <v>0</v>
      </c>
      <c r="AR254" s="22" t="s">
        <v>147</v>
      </c>
      <c r="AT254" s="22" t="s">
        <v>142</v>
      </c>
      <c r="AU254" s="22" t="s">
        <v>85</v>
      </c>
      <c r="AY254" s="22" t="s">
        <v>140</v>
      </c>
      <c r="BE254" s="230">
        <f>IF(N254="základní",J254,0)</f>
        <v>0</v>
      </c>
      <c r="BF254" s="230">
        <f>IF(N254="snížená",J254,0)</f>
        <v>0</v>
      </c>
      <c r="BG254" s="230">
        <f>IF(N254="zákl. přenesená",J254,0)</f>
        <v>0</v>
      </c>
      <c r="BH254" s="230">
        <f>IF(N254="sníž. přenesená",J254,0)</f>
        <v>0</v>
      </c>
      <c r="BI254" s="230">
        <f>IF(N254="nulová",J254,0)</f>
        <v>0</v>
      </c>
      <c r="BJ254" s="22" t="s">
        <v>83</v>
      </c>
      <c r="BK254" s="230">
        <f>ROUND(I254*H254,2)</f>
        <v>0</v>
      </c>
      <c r="BL254" s="22" t="s">
        <v>147</v>
      </c>
      <c r="BM254" s="22" t="s">
        <v>968</v>
      </c>
    </row>
    <row r="255" s="1" customFormat="1">
      <c r="B255" s="44"/>
      <c r="C255" s="72"/>
      <c r="D255" s="231" t="s">
        <v>149</v>
      </c>
      <c r="E255" s="72"/>
      <c r="F255" s="232" t="s">
        <v>467</v>
      </c>
      <c r="G255" s="72"/>
      <c r="H255" s="72"/>
      <c r="I255" s="189"/>
      <c r="J255" s="72"/>
      <c r="K255" s="72"/>
      <c r="L255" s="70"/>
      <c r="M255" s="233"/>
      <c r="N255" s="45"/>
      <c r="O255" s="45"/>
      <c r="P255" s="45"/>
      <c r="Q255" s="45"/>
      <c r="R255" s="45"/>
      <c r="S255" s="45"/>
      <c r="T255" s="93"/>
      <c r="AT255" s="22" t="s">
        <v>149</v>
      </c>
      <c r="AU255" s="22" t="s">
        <v>85</v>
      </c>
    </row>
    <row r="256" s="11" customFormat="1">
      <c r="B256" s="234"/>
      <c r="C256" s="235"/>
      <c r="D256" s="231" t="s">
        <v>167</v>
      </c>
      <c r="E256" s="236" t="s">
        <v>23</v>
      </c>
      <c r="F256" s="237" t="s">
        <v>969</v>
      </c>
      <c r="G256" s="235"/>
      <c r="H256" s="238">
        <v>32.619</v>
      </c>
      <c r="I256" s="239"/>
      <c r="J256" s="235"/>
      <c r="K256" s="235"/>
      <c r="L256" s="240"/>
      <c r="M256" s="241"/>
      <c r="N256" s="242"/>
      <c r="O256" s="242"/>
      <c r="P256" s="242"/>
      <c r="Q256" s="242"/>
      <c r="R256" s="242"/>
      <c r="S256" s="242"/>
      <c r="T256" s="243"/>
      <c r="AT256" s="244" t="s">
        <v>167</v>
      </c>
      <c r="AU256" s="244" t="s">
        <v>85</v>
      </c>
      <c r="AV256" s="11" t="s">
        <v>85</v>
      </c>
      <c r="AW256" s="11" t="s">
        <v>38</v>
      </c>
      <c r="AX256" s="11" t="s">
        <v>75</v>
      </c>
      <c r="AY256" s="244" t="s">
        <v>140</v>
      </c>
    </row>
    <row r="257" s="12" customFormat="1">
      <c r="B257" s="245"/>
      <c r="C257" s="246"/>
      <c r="D257" s="231" t="s">
        <v>167</v>
      </c>
      <c r="E257" s="247" t="s">
        <v>23</v>
      </c>
      <c r="F257" s="248" t="s">
        <v>169</v>
      </c>
      <c r="G257" s="246"/>
      <c r="H257" s="249">
        <v>32.619</v>
      </c>
      <c r="I257" s="250"/>
      <c r="J257" s="246"/>
      <c r="K257" s="246"/>
      <c r="L257" s="251"/>
      <c r="M257" s="252"/>
      <c r="N257" s="253"/>
      <c r="O257" s="253"/>
      <c r="P257" s="253"/>
      <c r="Q257" s="253"/>
      <c r="R257" s="253"/>
      <c r="S257" s="253"/>
      <c r="T257" s="254"/>
      <c r="AT257" s="255" t="s">
        <v>167</v>
      </c>
      <c r="AU257" s="255" t="s">
        <v>85</v>
      </c>
      <c r="AV257" s="12" t="s">
        <v>147</v>
      </c>
      <c r="AW257" s="12" t="s">
        <v>38</v>
      </c>
      <c r="AX257" s="12" t="s">
        <v>83</v>
      </c>
      <c r="AY257" s="255" t="s">
        <v>140</v>
      </c>
    </row>
    <row r="258" s="1" customFormat="1" ht="25.5" customHeight="1">
      <c r="B258" s="44"/>
      <c r="C258" s="219" t="s">
        <v>429</v>
      </c>
      <c r="D258" s="219" t="s">
        <v>142</v>
      </c>
      <c r="E258" s="220" t="s">
        <v>473</v>
      </c>
      <c r="F258" s="221" t="s">
        <v>474</v>
      </c>
      <c r="G258" s="222" t="s">
        <v>164</v>
      </c>
      <c r="H258" s="223">
        <v>32.619</v>
      </c>
      <c r="I258" s="224"/>
      <c r="J258" s="225">
        <f>ROUND(I258*H258,2)</f>
        <v>0</v>
      </c>
      <c r="K258" s="221" t="s">
        <v>146</v>
      </c>
      <c r="L258" s="70"/>
      <c r="M258" s="226" t="s">
        <v>23</v>
      </c>
      <c r="N258" s="227" t="s">
        <v>46</v>
      </c>
      <c r="O258" s="45"/>
      <c r="P258" s="228">
        <f>O258*H258</f>
        <v>0</v>
      </c>
      <c r="Q258" s="228">
        <v>0</v>
      </c>
      <c r="R258" s="228">
        <f>Q258*H258</f>
        <v>0</v>
      </c>
      <c r="S258" s="228">
        <v>0</v>
      </c>
      <c r="T258" s="229">
        <f>S258*H258</f>
        <v>0</v>
      </c>
      <c r="AR258" s="22" t="s">
        <v>147</v>
      </c>
      <c r="AT258" s="22" t="s">
        <v>142</v>
      </c>
      <c r="AU258" s="22" t="s">
        <v>85</v>
      </c>
      <c r="AY258" s="22" t="s">
        <v>140</v>
      </c>
      <c r="BE258" s="230">
        <f>IF(N258="základní",J258,0)</f>
        <v>0</v>
      </c>
      <c r="BF258" s="230">
        <f>IF(N258="snížená",J258,0)</f>
        <v>0</v>
      </c>
      <c r="BG258" s="230">
        <f>IF(N258="zákl. přenesená",J258,0)</f>
        <v>0</v>
      </c>
      <c r="BH258" s="230">
        <f>IF(N258="sníž. přenesená",J258,0)</f>
        <v>0</v>
      </c>
      <c r="BI258" s="230">
        <f>IF(N258="nulová",J258,0)</f>
        <v>0</v>
      </c>
      <c r="BJ258" s="22" t="s">
        <v>83</v>
      </c>
      <c r="BK258" s="230">
        <f>ROUND(I258*H258,2)</f>
        <v>0</v>
      </c>
      <c r="BL258" s="22" t="s">
        <v>147</v>
      </c>
      <c r="BM258" s="22" t="s">
        <v>970</v>
      </c>
    </row>
    <row r="259" s="1" customFormat="1">
      <c r="B259" s="44"/>
      <c r="C259" s="72"/>
      <c r="D259" s="231" t="s">
        <v>149</v>
      </c>
      <c r="E259" s="72"/>
      <c r="F259" s="232" t="s">
        <v>467</v>
      </c>
      <c r="G259" s="72"/>
      <c r="H259" s="72"/>
      <c r="I259" s="189"/>
      <c r="J259" s="72"/>
      <c r="K259" s="72"/>
      <c r="L259" s="70"/>
      <c r="M259" s="233"/>
      <c r="N259" s="45"/>
      <c r="O259" s="45"/>
      <c r="P259" s="45"/>
      <c r="Q259" s="45"/>
      <c r="R259" s="45"/>
      <c r="S259" s="45"/>
      <c r="T259" s="93"/>
      <c r="AT259" s="22" t="s">
        <v>149</v>
      </c>
      <c r="AU259" s="22" t="s">
        <v>85</v>
      </c>
    </row>
    <row r="260" s="10" customFormat="1" ht="29.88" customHeight="1">
      <c r="B260" s="203"/>
      <c r="C260" s="204"/>
      <c r="D260" s="205" t="s">
        <v>74</v>
      </c>
      <c r="E260" s="217" t="s">
        <v>521</v>
      </c>
      <c r="F260" s="217" t="s">
        <v>522</v>
      </c>
      <c r="G260" s="204"/>
      <c r="H260" s="204"/>
      <c r="I260" s="207"/>
      <c r="J260" s="218">
        <f>BK260</f>
        <v>0</v>
      </c>
      <c r="K260" s="204"/>
      <c r="L260" s="209"/>
      <c r="M260" s="210"/>
      <c r="N260" s="211"/>
      <c r="O260" s="211"/>
      <c r="P260" s="212">
        <f>SUM(P261:P268)</f>
        <v>0</v>
      </c>
      <c r="Q260" s="211"/>
      <c r="R260" s="212">
        <f>SUM(R261:R268)</f>
        <v>0</v>
      </c>
      <c r="S260" s="211"/>
      <c r="T260" s="213">
        <f>SUM(T261:T268)</f>
        <v>0</v>
      </c>
      <c r="AR260" s="214" t="s">
        <v>83</v>
      </c>
      <c r="AT260" s="215" t="s">
        <v>74</v>
      </c>
      <c r="AU260" s="215" t="s">
        <v>83</v>
      </c>
      <c r="AY260" s="214" t="s">
        <v>140</v>
      </c>
      <c r="BK260" s="216">
        <f>SUM(BK261:BK268)</f>
        <v>0</v>
      </c>
    </row>
    <row r="261" s="1" customFormat="1" ht="25.5" customHeight="1">
      <c r="B261" s="44"/>
      <c r="C261" s="219" t="s">
        <v>433</v>
      </c>
      <c r="D261" s="219" t="s">
        <v>142</v>
      </c>
      <c r="E261" s="220" t="s">
        <v>524</v>
      </c>
      <c r="F261" s="221" t="s">
        <v>525</v>
      </c>
      <c r="G261" s="222" t="s">
        <v>216</v>
      </c>
      <c r="H261" s="223">
        <v>22.151</v>
      </c>
      <c r="I261" s="224"/>
      <c r="J261" s="225">
        <f>ROUND(I261*H261,2)</f>
        <v>0</v>
      </c>
      <c r="K261" s="221" t="s">
        <v>146</v>
      </c>
      <c r="L261" s="70"/>
      <c r="M261" s="226" t="s">
        <v>23</v>
      </c>
      <c r="N261" s="227" t="s">
        <v>46</v>
      </c>
      <c r="O261" s="45"/>
      <c r="P261" s="228">
        <f>O261*H261</f>
        <v>0</v>
      </c>
      <c r="Q261" s="228">
        <v>0</v>
      </c>
      <c r="R261" s="228">
        <f>Q261*H261</f>
        <v>0</v>
      </c>
      <c r="S261" s="228">
        <v>0</v>
      </c>
      <c r="T261" s="229">
        <f>S261*H261</f>
        <v>0</v>
      </c>
      <c r="AR261" s="22" t="s">
        <v>147</v>
      </c>
      <c r="AT261" s="22" t="s">
        <v>142</v>
      </c>
      <c r="AU261" s="22" t="s">
        <v>85</v>
      </c>
      <c r="AY261" s="22" t="s">
        <v>140</v>
      </c>
      <c r="BE261" s="230">
        <f>IF(N261="základní",J261,0)</f>
        <v>0</v>
      </c>
      <c r="BF261" s="230">
        <f>IF(N261="snížená",J261,0)</f>
        <v>0</v>
      </c>
      <c r="BG261" s="230">
        <f>IF(N261="zákl. přenesená",J261,0)</f>
        <v>0</v>
      </c>
      <c r="BH261" s="230">
        <f>IF(N261="sníž. přenesená",J261,0)</f>
        <v>0</v>
      </c>
      <c r="BI261" s="230">
        <f>IF(N261="nulová",J261,0)</f>
        <v>0</v>
      </c>
      <c r="BJ261" s="22" t="s">
        <v>83</v>
      </c>
      <c r="BK261" s="230">
        <f>ROUND(I261*H261,2)</f>
        <v>0</v>
      </c>
      <c r="BL261" s="22" t="s">
        <v>147</v>
      </c>
      <c r="BM261" s="22" t="s">
        <v>971</v>
      </c>
    </row>
    <row r="262" s="1" customFormat="1">
      <c r="B262" s="44"/>
      <c r="C262" s="72"/>
      <c r="D262" s="231" t="s">
        <v>149</v>
      </c>
      <c r="E262" s="72"/>
      <c r="F262" s="232" t="s">
        <v>527</v>
      </c>
      <c r="G262" s="72"/>
      <c r="H262" s="72"/>
      <c r="I262" s="189"/>
      <c r="J262" s="72"/>
      <c r="K262" s="72"/>
      <c r="L262" s="70"/>
      <c r="M262" s="233"/>
      <c r="N262" s="45"/>
      <c r="O262" s="45"/>
      <c r="P262" s="45"/>
      <c r="Q262" s="45"/>
      <c r="R262" s="45"/>
      <c r="S262" s="45"/>
      <c r="T262" s="93"/>
      <c r="AT262" s="22" t="s">
        <v>149</v>
      </c>
      <c r="AU262" s="22" t="s">
        <v>85</v>
      </c>
    </row>
    <row r="263" s="1" customFormat="1" ht="25.5" customHeight="1">
      <c r="B263" s="44"/>
      <c r="C263" s="219" t="s">
        <v>437</v>
      </c>
      <c r="D263" s="219" t="s">
        <v>142</v>
      </c>
      <c r="E263" s="220" t="s">
        <v>529</v>
      </c>
      <c r="F263" s="221" t="s">
        <v>530</v>
      </c>
      <c r="G263" s="222" t="s">
        <v>216</v>
      </c>
      <c r="H263" s="223">
        <v>22.151</v>
      </c>
      <c r="I263" s="224"/>
      <c r="J263" s="225">
        <f>ROUND(I263*H263,2)</f>
        <v>0</v>
      </c>
      <c r="K263" s="221" t="s">
        <v>146</v>
      </c>
      <c r="L263" s="70"/>
      <c r="M263" s="226" t="s">
        <v>23</v>
      </c>
      <c r="N263" s="227" t="s">
        <v>46</v>
      </c>
      <c r="O263" s="45"/>
      <c r="P263" s="228">
        <f>O263*H263</f>
        <v>0</v>
      </c>
      <c r="Q263" s="228">
        <v>0</v>
      </c>
      <c r="R263" s="228">
        <f>Q263*H263</f>
        <v>0</v>
      </c>
      <c r="S263" s="228">
        <v>0</v>
      </c>
      <c r="T263" s="229">
        <f>S263*H263</f>
        <v>0</v>
      </c>
      <c r="AR263" s="22" t="s">
        <v>147</v>
      </c>
      <c r="AT263" s="22" t="s">
        <v>142</v>
      </c>
      <c r="AU263" s="22" t="s">
        <v>85</v>
      </c>
      <c r="AY263" s="22" t="s">
        <v>140</v>
      </c>
      <c r="BE263" s="230">
        <f>IF(N263="základní",J263,0)</f>
        <v>0</v>
      </c>
      <c r="BF263" s="230">
        <f>IF(N263="snížená",J263,0)</f>
        <v>0</v>
      </c>
      <c r="BG263" s="230">
        <f>IF(N263="zákl. přenesená",J263,0)</f>
        <v>0</v>
      </c>
      <c r="BH263" s="230">
        <f>IF(N263="sníž. přenesená",J263,0)</f>
        <v>0</v>
      </c>
      <c r="BI263" s="230">
        <f>IF(N263="nulová",J263,0)</f>
        <v>0</v>
      </c>
      <c r="BJ263" s="22" t="s">
        <v>83</v>
      </c>
      <c r="BK263" s="230">
        <f>ROUND(I263*H263,2)</f>
        <v>0</v>
      </c>
      <c r="BL263" s="22" t="s">
        <v>147</v>
      </c>
      <c r="BM263" s="22" t="s">
        <v>972</v>
      </c>
    </row>
    <row r="264" s="1" customFormat="1">
      <c r="B264" s="44"/>
      <c r="C264" s="72"/>
      <c r="D264" s="231" t="s">
        <v>149</v>
      </c>
      <c r="E264" s="72"/>
      <c r="F264" s="232" t="s">
        <v>532</v>
      </c>
      <c r="G264" s="72"/>
      <c r="H264" s="72"/>
      <c r="I264" s="189"/>
      <c r="J264" s="72"/>
      <c r="K264" s="72"/>
      <c r="L264" s="70"/>
      <c r="M264" s="233"/>
      <c r="N264" s="45"/>
      <c r="O264" s="45"/>
      <c r="P264" s="45"/>
      <c r="Q264" s="45"/>
      <c r="R264" s="45"/>
      <c r="S264" s="45"/>
      <c r="T264" s="93"/>
      <c r="AT264" s="22" t="s">
        <v>149</v>
      </c>
      <c r="AU264" s="22" t="s">
        <v>85</v>
      </c>
    </row>
    <row r="265" s="1" customFormat="1" ht="25.5" customHeight="1">
      <c r="B265" s="44"/>
      <c r="C265" s="219" t="s">
        <v>441</v>
      </c>
      <c r="D265" s="219" t="s">
        <v>142</v>
      </c>
      <c r="E265" s="220" t="s">
        <v>534</v>
      </c>
      <c r="F265" s="221" t="s">
        <v>535</v>
      </c>
      <c r="G265" s="222" t="s">
        <v>216</v>
      </c>
      <c r="H265" s="223">
        <v>22.151</v>
      </c>
      <c r="I265" s="224"/>
      <c r="J265" s="225">
        <f>ROUND(I265*H265,2)</f>
        <v>0</v>
      </c>
      <c r="K265" s="221" t="s">
        <v>146</v>
      </c>
      <c r="L265" s="70"/>
      <c r="M265" s="226" t="s">
        <v>23</v>
      </c>
      <c r="N265" s="227" t="s">
        <v>46</v>
      </c>
      <c r="O265" s="45"/>
      <c r="P265" s="228">
        <f>O265*H265</f>
        <v>0</v>
      </c>
      <c r="Q265" s="228">
        <v>0</v>
      </c>
      <c r="R265" s="228">
        <f>Q265*H265</f>
        <v>0</v>
      </c>
      <c r="S265" s="228">
        <v>0</v>
      </c>
      <c r="T265" s="229">
        <f>S265*H265</f>
        <v>0</v>
      </c>
      <c r="AR265" s="22" t="s">
        <v>147</v>
      </c>
      <c r="AT265" s="22" t="s">
        <v>142</v>
      </c>
      <c r="AU265" s="22" t="s">
        <v>85</v>
      </c>
      <c r="AY265" s="22" t="s">
        <v>140</v>
      </c>
      <c r="BE265" s="230">
        <f>IF(N265="základní",J265,0)</f>
        <v>0</v>
      </c>
      <c r="BF265" s="230">
        <f>IF(N265="snížená",J265,0)</f>
        <v>0</v>
      </c>
      <c r="BG265" s="230">
        <f>IF(N265="zákl. přenesená",J265,0)</f>
        <v>0</v>
      </c>
      <c r="BH265" s="230">
        <f>IF(N265="sníž. přenesená",J265,0)</f>
        <v>0</v>
      </c>
      <c r="BI265" s="230">
        <f>IF(N265="nulová",J265,0)</f>
        <v>0</v>
      </c>
      <c r="BJ265" s="22" t="s">
        <v>83</v>
      </c>
      <c r="BK265" s="230">
        <f>ROUND(I265*H265,2)</f>
        <v>0</v>
      </c>
      <c r="BL265" s="22" t="s">
        <v>147</v>
      </c>
      <c r="BM265" s="22" t="s">
        <v>973</v>
      </c>
    </row>
    <row r="266" s="1" customFormat="1">
      <c r="B266" s="44"/>
      <c r="C266" s="72"/>
      <c r="D266" s="231" t="s">
        <v>149</v>
      </c>
      <c r="E266" s="72"/>
      <c r="F266" s="232" t="s">
        <v>532</v>
      </c>
      <c r="G266" s="72"/>
      <c r="H266" s="72"/>
      <c r="I266" s="189"/>
      <c r="J266" s="72"/>
      <c r="K266" s="72"/>
      <c r="L266" s="70"/>
      <c r="M266" s="233"/>
      <c r="N266" s="45"/>
      <c r="O266" s="45"/>
      <c r="P266" s="45"/>
      <c r="Q266" s="45"/>
      <c r="R266" s="45"/>
      <c r="S266" s="45"/>
      <c r="T266" s="93"/>
      <c r="AT266" s="22" t="s">
        <v>149</v>
      </c>
      <c r="AU266" s="22" t="s">
        <v>85</v>
      </c>
    </row>
    <row r="267" s="1" customFormat="1" ht="16.5" customHeight="1">
      <c r="B267" s="44"/>
      <c r="C267" s="219" t="s">
        <v>443</v>
      </c>
      <c r="D267" s="219" t="s">
        <v>142</v>
      </c>
      <c r="E267" s="220" t="s">
        <v>538</v>
      </c>
      <c r="F267" s="221" t="s">
        <v>539</v>
      </c>
      <c r="G267" s="222" t="s">
        <v>216</v>
      </c>
      <c r="H267" s="223">
        <v>22.151</v>
      </c>
      <c r="I267" s="224"/>
      <c r="J267" s="225">
        <f>ROUND(I267*H267,2)</f>
        <v>0</v>
      </c>
      <c r="K267" s="221" t="s">
        <v>146</v>
      </c>
      <c r="L267" s="70"/>
      <c r="M267" s="226" t="s">
        <v>23</v>
      </c>
      <c r="N267" s="227" t="s">
        <v>46</v>
      </c>
      <c r="O267" s="45"/>
      <c r="P267" s="228">
        <f>O267*H267</f>
        <v>0</v>
      </c>
      <c r="Q267" s="228">
        <v>0</v>
      </c>
      <c r="R267" s="228">
        <f>Q267*H267</f>
        <v>0</v>
      </c>
      <c r="S267" s="228">
        <v>0</v>
      </c>
      <c r="T267" s="229">
        <f>S267*H267</f>
        <v>0</v>
      </c>
      <c r="AR267" s="22" t="s">
        <v>147</v>
      </c>
      <c r="AT267" s="22" t="s">
        <v>142</v>
      </c>
      <c r="AU267" s="22" t="s">
        <v>85</v>
      </c>
      <c r="AY267" s="22" t="s">
        <v>140</v>
      </c>
      <c r="BE267" s="230">
        <f>IF(N267="základní",J267,0)</f>
        <v>0</v>
      </c>
      <c r="BF267" s="230">
        <f>IF(N267="snížená",J267,0)</f>
        <v>0</v>
      </c>
      <c r="BG267" s="230">
        <f>IF(N267="zákl. přenesená",J267,0)</f>
        <v>0</v>
      </c>
      <c r="BH267" s="230">
        <f>IF(N267="sníž. přenesená",J267,0)</f>
        <v>0</v>
      </c>
      <c r="BI267" s="230">
        <f>IF(N267="nulová",J267,0)</f>
        <v>0</v>
      </c>
      <c r="BJ267" s="22" t="s">
        <v>83</v>
      </c>
      <c r="BK267" s="230">
        <f>ROUND(I267*H267,2)</f>
        <v>0</v>
      </c>
      <c r="BL267" s="22" t="s">
        <v>147</v>
      </c>
      <c r="BM267" s="22" t="s">
        <v>974</v>
      </c>
    </row>
    <row r="268" s="1" customFormat="1">
      <c r="B268" s="44"/>
      <c r="C268" s="72"/>
      <c r="D268" s="231" t="s">
        <v>149</v>
      </c>
      <c r="E268" s="72"/>
      <c r="F268" s="232" t="s">
        <v>541</v>
      </c>
      <c r="G268" s="72"/>
      <c r="H268" s="72"/>
      <c r="I268" s="189"/>
      <c r="J268" s="72"/>
      <c r="K268" s="72"/>
      <c r="L268" s="70"/>
      <c r="M268" s="233"/>
      <c r="N268" s="45"/>
      <c r="O268" s="45"/>
      <c r="P268" s="45"/>
      <c r="Q268" s="45"/>
      <c r="R268" s="45"/>
      <c r="S268" s="45"/>
      <c r="T268" s="93"/>
      <c r="AT268" s="22" t="s">
        <v>149</v>
      </c>
      <c r="AU268" s="22" t="s">
        <v>85</v>
      </c>
    </row>
    <row r="269" s="10" customFormat="1" ht="29.88" customHeight="1">
      <c r="B269" s="203"/>
      <c r="C269" s="204"/>
      <c r="D269" s="205" t="s">
        <v>74</v>
      </c>
      <c r="E269" s="217" t="s">
        <v>542</v>
      </c>
      <c r="F269" s="217" t="s">
        <v>543</v>
      </c>
      <c r="G269" s="204"/>
      <c r="H269" s="204"/>
      <c r="I269" s="207"/>
      <c r="J269" s="218">
        <f>BK269</f>
        <v>0</v>
      </c>
      <c r="K269" s="204"/>
      <c r="L269" s="209"/>
      <c r="M269" s="210"/>
      <c r="N269" s="211"/>
      <c r="O269" s="211"/>
      <c r="P269" s="212">
        <f>SUM(P270:P271)</f>
        <v>0</v>
      </c>
      <c r="Q269" s="211"/>
      <c r="R269" s="212">
        <f>SUM(R270:R271)</f>
        <v>0</v>
      </c>
      <c r="S269" s="211"/>
      <c r="T269" s="213">
        <f>SUM(T270:T271)</f>
        <v>0</v>
      </c>
      <c r="AR269" s="214" t="s">
        <v>83</v>
      </c>
      <c r="AT269" s="215" t="s">
        <v>74</v>
      </c>
      <c r="AU269" s="215" t="s">
        <v>83</v>
      </c>
      <c r="AY269" s="214" t="s">
        <v>140</v>
      </c>
      <c r="BK269" s="216">
        <f>SUM(BK270:BK271)</f>
        <v>0</v>
      </c>
    </row>
    <row r="270" s="1" customFormat="1" ht="25.5" customHeight="1">
      <c r="B270" s="44"/>
      <c r="C270" s="219" t="s">
        <v>447</v>
      </c>
      <c r="D270" s="219" t="s">
        <v>142</v>
      </c>
      <c r="E270" s="220" t="s">
        <v>545</v>
      </c>
      <c r="F270" s="221" t="s">
        <v>546</v>
      </c>
      <c r="G270" s="222" t="s">
        <v>216</v>
      </c>
      <c r="H270" s="223">
        <v>15.869</v>
      </c>
      <c r="I270" s="224"/>
      <c r="J270" s="225">
        <f>ROUND(I270*H270,2)</f>
        <v>0</v>
      </c>
      <c r="K270" s="221" t="s">
        <v>146</v>
      </c>
      <c r="L270" s="70"/>
      <c r="M270" s="226" t="s">
        <v>23</v>
      </c>
      <c r="N270" s="227" t="s">
        <v>46</v>
      </c>
      <c r="O270" s="45"/>
      <c r="P270" s="228">
        <f>O270*H270</f>
        <v>0</v>
      </c>
      <c r="Q270" s="228">
        <v>0</v>
      </c>
      <c r="R270" s="228">
        <f>Q270*H270</f>
        <v>0</v>
      </c>
      <c r="S270" s="228">
        <v>0</v>
      </c>
      <c r="T270" s="229">
        <f>S270*H270</f>
        <v>0</v>
      </c>
      <c r="AR270" s="22" t="s">
        <v>147</v>
      </c>
      <c r="AT270" s="22" t="s">
        <v>142</v>
      </c>
      <c r="AU270" s="22" t="s">
        <v>85</v>
      </c>
      <c r="AY270" s="22" t="s">
        <v>140</v>
      </c>
      <c r="BE270" s="230">
        <f>IF(N270="základní",J270,0)</f>
        <v>0</v>
      </c>
      <c r="BF270" s="230">
        <f>IF(N270="snížená",J270,0)</f>
        <v>0</v>
      </c>
      <c r="BG270" s="230">
        <f>IF(N270="zákl. přenesená",J270,0)</f>
        <v>0</v>
      </c>
      <c r="BH270" s="230">
        <f>IF(N270="sníž. přenesená",J270,0)</f>
        <v>0</v>
      </c>
      <c r="BI270" s="230">
        <f>IF(N270="nulová",J270,0)</f>
        <v>0</v>
      </c>
      <c r="BJ270" s="22" t="s">
        <v>83</v>
      </c>
      <c r="BK270" s="230">
        <f>ROUND(I270*H270,2)</f>
        <v>0</v>
      </c>
      <c r="BL270" s="22" t="s">
        <v>147</v>
      </c>
      <c r="BM270" s="22" t="s">
        <v>975</v>
      </c>
    </row>
    <row r="271" s="1" customFormat="1">
      <c r="B271" s="44"/>
      <c r="C271" s="72"/>
      <c r="D271" s="231" t="s">
        <v>149</v>
      </c>
      <c r="E271" s="72"/>
      <c r="F271" s="232" t="s">
        <v>548</v>
      </c>
      <c r="G271" s="72"/>
      <c r="H271" s="72"/>
      <c r="I271" s="189"/>
      <c r="J271" s="72"/>
      <c r="K271" s="72"/>
      <c r="L271" s="70"/>
      <c r="M271" s="233"/>
      <c r="N271" s="45"/>
      <c r="O271" s="45"/>
      <c r="P271" s="45"/>
      <c r="Q271" s="45"/>
      <c r="R271" s="45"/>
      <c r="S271" s="45"/>
      <c r="T271" s="93"/>
      <c r="AT271" s="22" t="s">
        <v>149</v>
      </c>
      <c r="AU271" s="22" t="s">
        <v>85</v>
      </c>
    </row>
    <row r="272" s="10" customFormat="1" ht="37.44" customHeight="1">
      <c r="B272" s="203"/>
      <c r="C272" s="204"/>
      <c r="D272" s="205" t="s">
        <v>74</v>
      </c>
      <c r="E272" s="206" t="s">
        <v>549</v>
      </c>
      <c r="F272" s="206" t="s">
        <v>550</v>
      </c>
      <c r="G272" s="204"/>
      <c r="H272" s="204"/>
      <c r="I272" s="207"/>
      <c r="J272" s="208">
        <f>BK272</f>
        <v>0</v>
      </c>
      <c r="K272" s="204"/>
      <c r="L272" s="209"/>
      <c r="M272" s="210"/>
      <c r="N272" s="211"/>
      <c r="O272" s="211"/>
      <c r="P272" s="212">
        <f>P273+P287+P289</f>
        <v>0</v>
      </c>
      <c r="Q272" s="211"/>
      <c r="R272" s="212">
        <f>R273+R287+R289</f>
        <v>0.15480082000000001</v>
      </c>
      <c r="S272" s="211"/>
      <c r="T272" s="213">
        <f>T273+T287+T289</f>
        <v>0.043999999999999997</v>
      </c>
      <c r="AR272" s="214" t="s">
        <v>85</v>
      </c>
      <c r="AT272" s="215" t="s">
        <v>74</v>
      </c>
      <c r="AU272" s="215" t="s">
        <v>75</v>
      </c>
      <c r="AY272" s="214" t="s">
        <v>140</v>
      </c>
      <c r="BK272" s="216">
        <f>BK273+BK287+BK289</f>
        <v>0</v>
      </c>
    </row>
    <row r="273" s="10" customFormat="1" ht="19.92" customHeight="1">
      <c r="B273" s="203"/>
      <c r="C273" s="204"/>
      <c r="D273" s="205" t="s">
        <v>74</v>
      </c>
      <c r="E273" s="217" t="s">
        <v>551</v>
      </c>
      <c r="F273" s="217" t="s">
        <v>552</v>
      </c>
      <c r="G273" s="204"/>
      <c r="H273" s="204"/>
      <c r="I273" s="207"/>
      <c r="J273" s="218">
        <f>BK273</f>
        <v>0</v>
      </c>
      <c r="K273" s="204"/>
      <c r="L273" s="209"/>
      <c r="M273" s="210"/>
      <c r="N273" s="211"/>
      <c r="O273" s="211"/>
      <c r="P273" s="212">
        <f>SUM(P274:P286)</f>
        <v>0</v>
      </c>
      <c r="Q273" s="211"/>
      <c r="R273" s="212">
        <f>SUM(R274:R286)</f>
        <v>0.14869292000000001</v>
      </c>
      <c r="S273" s="211"/>
      <c r="T273" s="213">
        <f>SUM(T274:T286)</f>
        <v>0</v>
      </c>
      <c r="AR273" s="214" t="s">
        <v>85</v>
      </c>
      <c r="AT273" s="215" t="s">
        <v>74</v>
      </c>
      <c r="AU273" s="215" t="s">
        <v>83</v>
      </c>
      <c r="AY273" s="214" t="s">
        <v>140</v>
      </c>
      <c r="BK273" s="216">
        <f>SUM(BK274:BK286)</f>
        <v>0</v>
      </c>
    </row>
    <row r="274" s="1" customFormat="1" ht="25.5" customHeight="1">
      <c r="B274" s="44"/>
      <c r="C274" s="219" t="s">
        <v>449</v>
      </c>
      <c r="D274" s="219" t="s">
        <v>142</v>
      </c>
      <c r="E274" s="220" t="s">
        <v>565</v>
      </c>
      <c r="F274" s="221" t="s">
        <v>566</v>
      </c>
      <c r="G274" s="222" t="s">
        <v>164</v>
      </c>
      <c r="H274" s="223">
        <v>31.373999999999999</v>
      </c>
      <c r="I274" s="224"/>
      <c r="J274" s="225">
        <f>ROUND(I274*H274,2)</f>
        <v>0</v>
      </c>
      <c r="K274" s="221" t="s">
        <v>146</v>
      </c>
      <c r="L274" s="70"/>
      <c r="M274" s="226" t="s">
        <v>23</v>
      </c>
      <c r="N274" s="227" t="s">
        <v>46</v>
      </c>
      <c r="O274" s="45"/>
      <c r="P274" s="228">
        <f>O274*H274</f>
        <v>0</v>
      </c>
      <c r="Q274" s="228">
        <v>0</v>
      </c>
      <c r="R274" s="228">
        <f>Q274*H274</f>
        <v>0</v>
      </c>
      <c r="S274" s="228">
        <v>0</v>
      </c>
      <c r="T274" s="229">
        <f>S274*H274</f>
        <v>0</v>
      </c>
      <c r="AR274" s="22" t="s">
        <v>230</v>
      </c>
      <c r="AT274" s="22" t="s">
        <v>142</v>
      </c>
      <c r="AU274" s="22" t="s">
        <v>85</v>
      </c>
      <c r="AY274" s="22" t="s">
        <v>140</v>
      </c>
      <c r="BE274" s="230">
        <f>IF(N274="základní",J274,0)</f>
        <v>0</v>
      </c>
      <c r="BF274" s="230">
        <f>IF(N274="snížená",J274,0)</f>
        <v>0</v>
      </c>
      <c r="BG274" s="230">
        <f>IF(N274="zákl. přenesená",J274,0)</f>
        <v>0</v>
      </c>
      <c r="BH274" s="230">
        <f>IF(N274="sníž. přenesená",J274,0)</f>
        <v>0</v>
      </c>
      <c r="BI274" s="230">
        <f>IF(N274="nulová",J274,0)</f>
        <v>0</v>
      </c>
      <c r="BJ274" s="22" t="s">
        <v>83</v>
      </c>
      <c r="BK274" s="230">
        <f>ROUND(I274*H274,2)</f>
        <v>0</v>
      </c>
      <c r="BL274" s="22" t="s">
        <v>230</v>
      </c>
      <c r="BM274" s="22" t="s">
        <v>976</v>
      </c>
    </row>
    <row r="275" s="1" customFormat="1">
      <c r="B275" s="44"/>
      <c r="C275" s="72"/>
      <c r="D275" s="231" t="s">
        <v>149</v>
      </c>
      <c r="E275" s="72"/>
      <c r="F275" s="232" t="s">
        <v>568</v>
      </c>
      <c r="G275" s="72"/>
      <c r="H275" s="72"/>
      <c r="I275" s="189"/>
      <c r="J275" s="72"/>
      <c r="K275" s="72"/>
      <c r="L275" s="70"/>
      <c r="M275" s="233"/>
      <c r="N275" s="45"/>
      <c r="O275" s="45"/>
      <c r="P275" s="45"/>
      <c r="Q275" s="45"/>
      <c r="R275" s="45"/>
      <c r="S275" s="45"/>
      <c r="T275" s="93"/>
      <c r="AT275" s="22" t="s">
        <v>149</v>
      </c>
      <c r="AU275" s="22" t="s">
        <v>85</v>
      </c>
    </row>
    <row r="276" s="11" customFormat="1">
      <c r="B276" s="234"/>
      <c r="C276" s="235"/>
      <c r="D276" s="231" t="s">
        <v>167</v>
      </c>
      <c r="E276" s="236" t="s">
        <v>23</v>
      </c>
      <c r="F276" s="237" t="s">
        <v>977</v>
      </c>
      <c r="G276" s="235"/>
      <c r="H276" s="238">
        <v>15.686999999999999</v>
      </c>
      <c r="I276" s="239"/>
      <c r="J276" s="235"/>
      <c r="K276" s="235"/>
      <c r="L276" s="240"/>
      <c r="M276" s="241"/>
      <c r="N276" s="242"/>
      <c r="O276" s="242"/>
      <c r="P276" s="242"/>
      <c r="Q276" s="242"/>
      <c r="R276" s="242"/>
      <c r="S276" s="242"/>
      <c r="T276" s="243"/>
      <c r="AT276" s="244" t="s">
        <v>167</v>
      </c>
      <c r="AU276" s="244" t="s">
        <v>85</v>
      </c>
      <c r="AV276" s="11" t="s">
        <v>85</v>
      </c>
      <c r="AW276" s="11" t="s">
        <v>38</v>
      </c>
      <c r="AX276" s="11" t="s">
        <v>75</v>
      </c>
      <c r="AY276" s="244" t="s">
        <v>140</v>
      </c>
    </row>
    <row r="277" s="12" customFormat="1">
      <c r="B277" s="245"/>
      <c r="C277" s="246"/>
      <c r="D277" s="231" t="s">
        <v>167</v>
      </c>
      <c r="E277" s="247" t="s">
        <v>23</v>
      </c>
      <c r="F277" s="248" t="s">
        <v>169</v>
      </c>
      <c r="G277" s="246"/>
      <c r="H277" s="249">
        <v>15.686999999999999</v>
      </c>
      <c r="I277" s="250"/>
      <c r="J277" s="246"/>
      <c r="K277" s="246"/>
      <c r="L277" s="251"/>
      <c r="M277" s="252"/>
      <c r="N277" s="253"/>
      <c r="O277" s="253"/>
      <c r="P277" s="253"/>
      <c r="Q277" s="253"/>
      <c r="R277" s="253"/>
      <c r="S277" s="253"/>
      <c r="T277" s="254"/>
      <c r="AT277" s="255" t="s">
        <v>167</v>
      </c>
      <c r="AU277" s="255" t="s">
        <v>85</v>
      </c>
      <c r="AV277" s="12" t="s">
        <v>147</v>
      </c>
      <c r="AW277" s="12" t="s">
        <v>38</v>
      </c>
      <c r="AX277" s="12" t="s">
        <v>83</v>
      </c>
      <c r="AY277" s="255" t="s">
        <v>140</v>
      </c>
    </row>
    <row r="278" s="11" customFormat="1">
      <c r="B278" s="234"/>
      <c r="C278" s="235"/>
      <c r="D278" s="231" t="s">
        <v>167</v>
      </c>
      <c r="E278" s="235"/>
      <c r="F278" s="237" t="s">
        <v>978</v>
      </c>
      <c r="G278" s="235"/>
      <c r="H278" s="238">
        <v>31.373999999999999</v>
      </c>
      <c r="I278" s="239"/>
      <c r="J278" s="235"/>
      <c r="K278" s="235"/>
      <c r="L278" s="240"/>
      <c r="M278" s="241"/>
      <c r="N278" s="242"/>
      <c r="O278" s="242"/>
      <c r="P278" s="242"/>
      <c r="Q278" s="242"/>
      <c r="R278" s="242"/>
      <c r="S278" s="242"/>
      <c r="T278" s="243"/>
      <c r="AT278" s="244" t="s">
        <v>167</v>
      </c>
      <c r="AU278" s="244" t="s">
        <v>85</v>
      </c>
      <c r="AV278" s="11" t="s">
        <v>85</v>
      </c>
      <c r="AW278" s="11" t="s">
        <v>6</v>
      </c>
      <c r="AX278" s="11" t="s">
        <v>83</v>
      </c>
      <c r="AY278" s="244" t="s">
        <v>140</v>
      </c>
    </row>
    <row r="279" s="1" customFormat="1" ht="25.5" customHeight="1">
      <c r="B279" s="44"/>
      <c r="C279" s="256" t="s">
        <v>455</v>
      </c>
      <c r="D279" s="256" t="s">
        <v>231</v>
      </c>
      <c r="E279" s="257" t="s">
        <v>571</v>
      </c>
      <c r="F279" s="258" t="s">
        <v>572</v>
      </c>
      <c r="G279" s="259" t="s">
        <v>216</v>
      </c>
      <c r="H279" s="260">
        <v>0.0050000000000000001</v>
      </c>
      <c r="I279" s="261"/>
      <c r="J279" s="262">
        <f>ROUND(I279*H279,2)</f>
        <v>0</v>
      </c>
      <c r="K279" s="258" t="s">
        <v>146</v>
      </c>
      <c r="L279" s="263"/>
      <c r="M279" s="264" t="s">
        <v>23</v>
      </c>
      <c r="N279" s="265" t="s">
        <v>46</v>
      </c>
      <c r="O279" s="45"/>
      <c r="P279" s="228">
        <f>O279*H279</f>
        <v>0</v>
      </c>
      <c r="Q279" s="228">
        <v>1</v>
      </c>
      <c r="R279" s="228">
        <f>Q279*H279</f>
        <v>0.0050000000000000001</v>
      </c>
      <c r="S279" s="228">
        <v>0</v>
      </c>
      <c r="T279" s="229">
        <f>S279*H279</f>
        <v>0</v>
      </c>
      <c r="AR279" s="22" t="s">
        <v>314</v>
      </c>
      <c r="AT279" s="22" t="s">
        <v>231</v>
      </c>
      <c r="AU279" s="22" t="s">
        <v>85</v>
      </c>
      <c r="AY279" s="22" t="s">
        <v>140</v>
      </c>
      <c r="BE279" s="230">
        <f>IF(N279="základní",J279,0)</f>
        <v>0</v>
      </c>
      <c r="BF279" s="230">
        <f>IF(N279="snížená",J279,0)</f>
        <v>0</v>
      </c>
      <c r="BG279" s="230">
        <f>IF(N279="zákl. přenesená",J279,0)</f>
        <v>0</v>
      </c>
      <c r="BH279" s="230">
        <f>IF(N279="sníž. přenesená",J279,0)</f>
        <v>0</v>
      </c>
      <c r="BI279" s="230">
        <f>IF(N279="nulová",J279,0)</f>
        <v>0</v>
      </c>
      <c r="BJ279" s="22" t="s">
        <v>83</v>
      </c>
      <c r="BK279" s="230">
        <f>ROUND(I279*H279,2)</f>
        <v>0</v>
      </c>
      <c r="BL279" s="22" t="s">
        <v>230</v>
      </c>
      <c r="BM279" s="22" t="s">
        <v>979</v>
      </c>
    </row>
    <row r="280" s="11" customFormat="1">
      <c r="B280" s="234"/>
      <c r="C280" s="235"/>
      <c r="D280" s="231" t="s">
        <v>167</v>
      </c>
      <c r="E280" s="235"/>
      <c r="F280" s="237" t="s">
        <v>980</v>
      </c>
      <c r="G280" s="235"/>
      <c r="H280" s="238">
        <v>0.0050000000000000001</v>
      </c>
      <c r="I280" s="239"/>
      <c r="J280" s="235"/>
      <c r="K280" s="235"/>
      <c r="L280" s="240"/>
      <c r="M280" s="241"/>
      <c r="N280" s="242"/>
      <c r="O280" s="242"/>
      <c r="P280" s="242"/>
      <c r="Q280" s="242"/>
      <c r="R280" s="242"/>
      <c r="S280" s="242"/>
      <c r="T280" s="243"/>
      <c r="AT280" s="244" t="s">
        <v>167</v>
      </c>
      <c r="AU280" s="244" t="s">
        <v>85</v>
      </c>
      <c r="AV280" s="11" t="s">
        <v>85</v>
      </c>
      <c r="AW280" s="11" t="s">
        <v>6</v>
      </c>
      <c r="AX280" s="11" t="s">
        <v>83</v>
      </c>
      <c r="AY280" s="244" t="s">
        <v>140</v>
      </c>
    </row>
    <row r="281" s="1" customFormat="1" ht="25.5" customHeight="1">
      <c r="B281" s="44"/>
      <c r="C281" s="219" t="s">
        <v>459</v>
      </c>
      <c r="D281" s="219" t="s">
        <v>142</v>
      </c>
      <c r="E281" s="220" t="s">
        <v>583</v>
      </c>
      <c r="F281" s="221" t="s">
        <v>584</v>
      </c>
      <c r="G281" s="222" t="s">
        <v>164</v>
      </c>
      <c r="H281" s="223">
        <v>31.373999999999999</v>
      </c>
      <c r="I281" s="224"/>
      <c r="J281" s="225">
        <f>ROUND(I281*H281,2)</f>
        <v>0</v>
      </c>
      <c r="K281" s="221" t="s">
        <v>146</v>
      </c>
      <c r="L281" s="70"/>
      <c r="M281" s="226" t="s">
        <v>23</v>
      </c>
      <c r="N281" s="227" t="s">
        <v>46</v>
      </c>
      <c r="O281" s="45"/>
      <c r="P281" s="228">
        <f>O281*H281</f>
        <v>0</v>
      </c>
      <c r="Q281" s="228">
        <v>0.0045799999999999999</v>
      </c>
      <c r="R281" s="228">
        <f>Q281*H281</f>
        <v>0.14369292</v>
      </c>
      <c r="S281" s="228">
        <v>0</v>
      </c>
      <c r="T281" s="229">
        <f>S281*H281</f>
        <v>0</v>
      </c>
      <c r="AR281" s="22" t="s">
        <v>230</v>
      </c>
      <c r="AT281" s="22" t="s">
        <v>142</v>
      </c>
      <c r="AU281" s="22" t="s">
        <v>85</v>
      </c>
      <c r="AY281" s="22" t="s">
        <v>140</v>
      </c>
      <c r="BE281" s="230">
        <f>IF(N281="základní",J281,0)</f>
        <v>0</v>
      </c>
      <c r="BF281" s="230">
        <f>IF(N281="snížená",J281,0)</f>
        <v>0</v>
      </c>
      <c r="BG281" s="230">
        <f>IF(N281="zákl. přenesená",J281,0)</f>
        <v>0</v>
      </c>
      <c r="BH281" s="230">
        <f>IF(N281="sníž. přenesená",J281,0)</f>
        <v>0</v>
      </c>
      <c r="BI281" s="230">
        <f>IF(N281="nulová",J281,0)</f>
        <v>0</v>
      </c>
      <c r="BJ281" s="22" t="s">
        <v>83</v>
      </c>
      <c r="BK281" s="230">
        <f>ROUND(I281*H281,2)</f>
        <v>0</v>
      </c>
      <c r="BL281" s="22" t="s">
        <v>230</v>
      </c>
      <c r="BM281" s="22" t="s">
        <v>981</v>
      </c>
    </row>
    <row r="282" s="11" customFormat="1">
      <c r="B282" s="234"/>
      <c r="C282" s="235"/>
      <c r="D282" s="231" t="s">
        <v>167</v>
      </c>
      <c r="E282" s="236" t="s">
        <v>23</v>
      </c>
      <c r="F282" s="237" t="s">
        <v>977</v>
      </c>
      <c r="G282" s="235"/>
      <c r="H282" s="238">
        <v>15.686999999999999</v>
      </c>
      <c r="I282" s="239"/>
      <c r="J282" s="235"/>
      <c r="K282" s="235"/>
      <c r="L282" s="240"/>
      <c r="M282" s="241"/>
      <c r="N282" s="242"/>
      <c r="O282" s="242"/>
      <c r="P282" s="242"/>
      <c r="Q282" s="242"/>
      <c r="R282" s="242"/>
      <c r="S282" s="242"/>
      <c r="T282" s="243"/>
      <c r="AT282" s="244" t="s">
        <v>167</v>
      </c>
      <c r="AU282" s="244" t="s">
        <v>85</v>
      </c>
      <c r="AV282" s="11" t="s">
        <v>85</v>
      </c>
      <c r="AW282" s="11" t="s">
        <v>38</v>
      </c>
      <c r="AX282" s="11" t="s">
        <v>75</v>
      </c>
      <c r="AY282" s="244" t="s">
        <v>140</v>
      </c>
    </row>
    <row r="283" s="12" customFormat="1">
      <c r="B283" s="245"/>
      <c r="C283" s="246"/>
      <c r="D283" s="231" t="s">
        <v>167</v>
      </c>
      <c r="E283" s="247" t="s">
        <v>23</v>
      </c>
      <c r="F283" s="248" t="s">
        <v>169</v>
      </c>
      <c r="G283" s="246"/>
      <c r="H283" s="249">
        <v>15.686999999999999</v>
      </c>
      <c r="I283" s="250"/>
      <c r="J283" s="246"/>
      <c r="K283" s="246"/>
      <c r="L283" s="251"/>
      <c r="M283" s="252"/>
      <c r="N283" s="253"/>
      <c r="O283" s="253"/>
      <c r="P283" s="253"/>
      <c r="Q283" s="253"/>
      <c r="R283" s="253"/>
      <c r="S283" s="253"/>
      <c r="T283" s="254"/>
      <c r="AT283" s="255" t="s">
        <v>167</v>
      </c>
      <c r="AU283" s="255" t="s">
        <v>85</v>
      </c>
      <c r="AV283" s="12" t="s">
        <v>147</v>
      </c>
      <c r="AW283" s="12" t="s">
        <v>38</v>
      </c>
      <c r="AX283" s="12" t="s">
        <v>83</v>
      </c>
      <c r="AY283" s="255" t="s">
        <v>140</v>
      </c>
    </row>
    <row r="284" s="11" customFormat="1">
      <c r="B284" s="234"/>
      <c r="C284" s="235"/>
      <c r="D284" s="231" t="s">
        <v>167</v>
      </c>
      <c r="E284" s="235"/>
      <c r="F284" s="237" t="s">
        <v>978</v>
      </c>
      <c r="G284" s="235"/>
      <c r="H284" s="238">
        <v>31.373999999999999</v>
      </c>
      <c r="I284" s="239"/>
      <c r="J284" s="235"/>
      <c r="K284" s="235"/>
      <c r="L284" s="240"/>
      <c r="M284" s="241"/>
      <c r="N284" s="242"/>
      <c r="O284" s="242"/>
      <c r="P284" s="242"/>
      <c r="Q284" s="242"/>
      <c r="R284" s="242"/>
      <c r="S284" s="242"/>
      <c r="T284" s="243"/>
      <c r="AT284" s="244" t="s">
        <v>167</v>
      </c>
      <c r="AU284" s="244" t="s">
        <v>85</v>
      </c>
      <c r="AV284" s="11" t="s">
        <v>85</v>
      </c>
      <c r="AW284" s="11" t="s">
        <v>6</v>
      </c>
      <c r="AX284" s="11" t="s">
        <v>83</v>
      </c>
      <c r="AY284" s="244" t="s">
        <v>140</v>
      </c>
    </row>
    <row r="285" s="1" customFormat="1" ht="38.25" customHeight="1">
      <c r="B285" s="44"/>
      <c r="C285" s="219" t="s">
        <v>463</v>
      </c>
      <c r="D285" s="219" t="s">
        <v>142</v>
      </c>
      <c r="E285" s="220" t="s">
        <v>592</v>
      </c>
      <c r="F285" s="221" t="s">
        <v>593</v>
      </c>
      <c r="G285" s="222" t="s">
        <v>216</v>
      </c>
      <c r="H285" s="223">
        <v>0.14899999999999999</v>
      </c>
      <c r="I285" s="224"/>
      <c r="J285" s="225">
        <f>ROUND(I285*H285,2)</f>
        <v>0</v>
      </c>
      <c r="K285" s="221" t="s">
        <v>146</v>
      </c>
      <c r="L285" s="70"/>
      <c r="M285" s="226" t="s">
        <v>23</v>
      </c>
      <c r="N285" s="227" t="s">
        <v>46</v>
      </c>
      <c r="O285" s="45"/>
      <c r="P285" s="228">
        <f>O285*H285</f>
        <v>0</v>
      </c>
      <c r="Q285" s="228">
        <v>0</v>
      </c>
      <c r="R285" s="228">
        <f>Q285*H285</f>
        <v>0</v>
      </c>
      <c r="S285" s="228">
        <v>0</v>
      </c>
      <c r="T285" s="229">
        <f>S285*H285</f>
        <v>0</v>
      </c>
      <c r="AR285" s="22" t="s">
        <v>230</v>
      </c>
      <c r="AT285" s="22" t="s">
        <v>142</v>
      </c>
      <c r="AU285" s="22" t="s">
        <v>85</v>
      </c>
      <c r="AY285" s="22" t="s">
        <v>140</v>
      </c>
      <c r="BE285" s="230">
        <f>IF(N285="základní",J285,0)</f>
        <v>0</v>
      </c>
      <c r="BF285" s="230">
        <f>IF(N285="snížená",J285,0)</f>
        <v>0</v>
      </c>
      <c r="BG285" s="230">
        <f>IF(N285="zákl. přenesená",J285,0)</f>
        <v>0</v>
      </c>
      <c r="BH285" s="230">
        <f>IF(N285="sníž. přenesená",J285,0)</f>
        <v>0</v>
      </c>
      <c r="BI285" s="230">
        <f>IF(N285="nulová",J285,0)</f>
        <v>0</v>
      </c>
      <c r="BJ285" s="22" t="s">
        <v>83</v>
      </c>
      <c r="BK285" s="230">
        <f>ROUND(I285*H285,2)</f>
        <v>0</v>
      </c>
      <c r="BL285" s="22" t="s">
        <v>230</v>
      </c>
      <c r="BM285" s="22" t="s">
        <v>982</v>
      </c>
    </row>
    <row r="286" s="1" customFormat="1">
      <c r="B286" s="44"/>
      <c r="C286" s="72"/>
      <c r="D286" s="231" t="s">
        <v>149</v>
      </c>
      <c r="E286" s="72"/>
      <c r="F286" s="232" t="s">
        <v>595</v>
      </c>
      <c r="G286" s="72"/>
      <c r="H286" s="72"/>
      <c r="I286" s="189"/>
      <c r="J286" s="72"/>
      <c r="K286" s="72"/>
      <c r="L286" s="70"/>
      <c r="M286" s="233"/>
      <c r="N286" s="45"/>
      <c r="O286" s="45"/>
      <c r="P286" s="45"/>
      <c r="Q286" s="45"/>
      <c r="R286" s="45"/>
      <c r="S286" s="45"/>
      <c r="T286" s="93"/>
      <c r="AT286" s="22" t="s">
        <v>149</v>
      </c>
      <c r="AU286" s="22" t="s">
        <v>85</v>
      </c>
    </row>
    <row r="287" s="10" customFormat="1" ht="29.88" customHeight="1">
      <c r="B287" s="203"/>
      <c r="C287" s="204"/>
      <c r="D287" s="205" t="s">
        <v>74</v>
      </c>
      <c r="E287" s="217" t="s">
        <v>983</v>
      </c>
      <c r="F287" s="217" t="s">
        <v>984</v>
      </c>
      <c r="G287" s="204"/>
      <c r="H287" s="204"/>
      <c r="I287" s="207"/>
      <c r="J287" s="218">
        <f>BK287</f>
        <v>0</v>
      </c>
      <c r="K287" s="204"/>
      <c r="L287" s="209"/>
      <c r="M287" s="210"/>
      <c r="N287" s="211"/>
      <c r="O287" s="211"/>
      <c r="P287" s="212">
        <f>P288</f>
        <v>0</v>
      </c>
      <c r="Q287" s="211"/>
      <c r="R287" s="212">
        <f>R288</f>
        <v>0</v>
      </c>
      <c r="S287" s="211"/>
      <c r="T287" s="213">
        <f>T288</f>
        <v>0.043999999999999997</v>
      </c>
      <c r="AR287" s="214" t="s">
        <v>85</v>
      </c>
      <c r="AT287" s="215" t="s">
        <v>74</v>
      </c>
      <c r="AU287" s="215" t="s">
        <v>83</v>
      </c>
      <c r="AY287" s="214" t="s">
        <v>140</v>
      </c>
      <c r="BK287" s="216">
        <f>BK288</f>
        <v>0</v>
      </c>
    </row>
    <row r="288" s="1" customFormat="1" ht="25.5" customHeight="1">
      <c r="B288" s="44"/>
      <c r="C288" s="219" t="s">
        <v>468</v>
      </c>
      <c r="D288" s="219" t="s">
        <v>142</v>
      </c>
      <c r="E288" s="220" t="s">
        <v>985</v>
      </c>
      <c r="F288" s="221" t="s">
        <v>986</v>
      </c>
      <c r="G288" s="222" t="s">
        <v>361</v>
      </c>
      <c r="H288" s="223">
        <v>2.75</v>
      </c>
      <c r="I288" s="224"/>
      <c r="J288" s="225">
        <f>ROUND(I288*H288,2)</f>
        <v>0</v>
      </c>
      <c r="K288" s="221" t="s">
        <v>146</v>
      </c>
      <c r="L288" s="70"/>
      <c r="M288" s="226" t="s">
        <v>23</v>
      </c>
      <c r="N288" s="227" t="s">
        <v>46</v>
      </c>
      <c r="O288" s="45"/>
      <c r="P288" s="228">
        <f>O288*H288</f>
        <v>0</v>
      </c>
      <c r="Q288" s="228">
        <v>0</v>
      </c>
      <c r="R288" s="228">
        <f>Q288*H288</f>
        <v>0</v>
      </c>
      <c r="S288" s="228">
        <v>0.016</v>
      </c>
      <c r="T288" s="229">
        <f>S288*H288</f>
        <v>0.043999999999999997</v>
      </c>
      <c r="AR288" s="22" t="s">
        <v>230</v>
      </c>
      <c r="AT288" s="22" t="s">
        <v>142</v>
      </c>
      <c r="AU288" s="22" t="s">
        <v>85</v>
      </c>
      <c r="AY288" s="22" t="s">
        <v>140</v>
      </c>
      <c r="BE288" s="230">
        <f>IF(N288="základní",J288,0)</f>
        <v>0</v>
      </c>
      <c r="BF288" s="230">
        <f>IF(N288="snížená",J288,0)</f>
        <v>0</v>
      </c>
      <c r="BG288" s="230">
        <f>IF(N288="zákl. přenesená",J288,0)</f>
        <v>0</v>
      </c>
      <c r="BH288" s="230">
        <f>IF(N288="sníž. přenesená",J288,0)</f>
        <v>0</v>
      </c>
      <c r="BI288" s="230">
        <f>IF(N288="nulová",J288,0)</f>
        <v>0</v>
      </c>
      <c r="BJ288" s="22" t="s">
        <v>83</v>
      </c>
      <c r="BK288" s="230">
        <f>ROUND(I288*H288,2)</f>
        <v>0</v>
      </c>
      <c r="BL288" s="22" t="s">
        <v>230</v>
      </c>
      <c r="BM288" s="22" t="s">
        <v>987</v>
      </c>
    </row>
    <row r="289" s="10" customFormat="1" ht="29.88" customHeight="1">
      <c r="B289" s="203"/>
      <c r="C289" s="204"/>
      <c r="D289" s="205" t="s">
        <v>74</v>
      </c>
      <c r="E289" s="217" t="s">
        <v>596</v>
      </c>
      <c r="F289" s="217" t="s">
        <v>597</v>
      </c>
      <c r="G289" s="204"/>
      <c r="H289" s="204"/>
      <c r="I289" s="207"/>
      <c r="J289" s="218">
        <f>BK289</f>
        <v>0</v>
      </c>
      <c r="K289" s="204"/>
      <c r="L289" s="209"/>
      <c r="M289" s="210"/>
      <c r="N289" s="211"/>
      <c r="O289" s="211"/>
      <c r="P289" s="212">
        <f>SUM(P290:P300)</f>
        <v>0</v>
      </c>
      <c r="Q289" s="211"/>
      <c r="R289" s="212">
        <f>SUM(R290:R300)</f>
        <v>0.0061078999999999994</v>
      </c>
      <c r="S289" s="211"/>
      <c r="T289" s="213">
        <f>SUM(T290:T300)</f>
        <v>0</v>
      </c>
      <c r="AR289" s="214" t="s">
        <v>85</v>
      </c>
      <c r="AT289" s="215" t="s">
        <v>74</v>
      </c>
      <c r="AU289" s="215" t="s">
        <v>83</v>
      </c>
      <c r="AY289" s="214" t="s">
        <v>140</v>
      </c>
      <c r="BK289" s="216">
        <f>SUM(BK290:BK300)</f>
        <v>0</v>
      </c>
    </row>
    <row r="290" s="1" customFormat="1" ht="25.5" customHeight="1">
      <c r="B290" s="44"/>
      <c r="C290" s="219" t="s">
        <v>472</v>
      </c>
      <c r="D290" s="219" t="s">
        <v>142</v>
      </c>
      <c r="E290" s="220" t="s">
        <v>988</v>
      </c>
      <c r="F290" s="221" t="s">
        <v>989</v>
      </c>
      <c r="G290" s="222" t="s">
        <v>164</v>
      </c>
      <c r="H290" s="223">
        <v>8.1649999999999991</v>
      </c>
      <c r="I290" s="224"/>
      <c r="J290" s="225">
        <f>ROUND(I290*H290,2)</f>
        <v>0</v>
      </c>
      <c r="K290" s="221" t="s">
        <v>146</v>
      </c>
      <c r="L290" s="70"/>
      <c r="M290" s="226" t="s">
        <v>23</v>
      </c>
      <c r="N290" s="227" t="s">
        <v>46</v>
      </c>
      <c r="O290" s="45"/>
      <c r="P290" s="228">
        <f>O290*H290</f>
        <v>0</v>
      </c>
      <c r="Q290" s="228">
        <v>2.0000000000000002E-05</v>
      </c>
      <c r="R290" s="228">
        <f>Q290*H290</f>
        <v>0.00016329999999999999</v>
      </c>
      <c r="S290" s="228">
        <v>0</v>
      </c>
      <c r="T290" s="229">
        <f>S290*H290</f>
        <v>0</v>
      </c>
      <c r="AR290" s="22" t="s">
        <v>230</v>
      </c>
      <c r="AT290" s="22" t="s">
        <v>142</v>
      </c>
      <c r="AU290" s="22" t="s">
        <v>85</v>
      </c>
      <c r="AY290" s="22" t="s">
        <v>140</v>
      </c>
      <c r="BE290" s="230">
        <f>IF(N290="základní",J290,0)</f>
        <v>0</v>
      </c>
      <c r="BF290" s="230">
        <f>IF(N290="snížená",J290,0)</f>
        <v>0</v>
      </c>
      <c r="BG290" s="230">
        <f>IF(N290="zákl. přenesená",J290,0)</f>
        <v>0</v>
      </c>
      <c r="BH290" s="230">
        <f>IF(N290="sníž. přenesená",J290,0)</f>
        <v>0</v>
      </c>
      <c r="BI290" s="230">
        <f>IF(N290="nulová",J290,0)</f>
        <v>0</v>
      </c>
      <c r="BJ290" s="22" t="s">
        <v>83</v>
      </c>
      <c r="BK290" s="230">
        <f>ROUND(I290*H290,2)</f>
        <v>0</v>
      </c>
      <c r="BL290" s="22" t="s">
        <v>230</v>
      </c>
      <c r="BM290" s="22" t="s">
        <v>990</v>
      </c>
    </row>
    <row r="291" s="1" customFormat="1" ht="25.5" customHeight="1">
      <c r="B291" s="44"/>
      <c r="C291" s="219" t="s">
        <v>476</v>
      </c>
      <c r="D291" s="219" t="s">
        <v>142</v>
      </c>
      <c r="E291" s="220" t="s">
        <v>991</v>
      </c>
      <c r="F291" s="221" t="s">
        <v>992</v>
      </c>
      <c r="G291" s="222" t="s">
        <v>164</v>
      </c>
      <c r="H291" s="223">
        <v>8.1649999999999991</v>
      </c>
      <c r="I291" s="224"/>
      <c r="J291" s="225">
        <f>ROUND(I291*H291,2)</f>
        <v>0</v>
      </c>
      <c r="K291" s="221" t="s">
        <v>146</v>
      </c>
      <c r="L291" s="70"/>
      <c r="M291" s="226" t="s">
        <v>23</v>
      </c>
      <c r="N291" s="227" t="s">
        <v>46</v>
      </c>
      <c r="O291" s="45"/>
      <c r="P291" s="228">
        <f>O291*H291</f>
        <v>0</v>
      </c>
      <c r="Q291" s="228">
        <v>0</v>
      </c>
      <c r="R291" s="228">
        <f>Q291*H291</f>
        <v>0</v>
      </c>
      <c r="S291" s="228">
        <v>0</v>
      </c>
      <c r="T291" s="229">
        <f>S291*H291</f>
        <v>0</v>
      </c>
      <c r="AR291" s="22" t="s">
        <v>230</v>
      </c>
      <c r="AT291" s="22" t="s">
        <v>142</v>
      </c>
      <c r="AU291" s="22" t="s">
        <v>85</v>
      </c>
      <c r="AY291" s="22" t="s">
        <v>140</v>
      </c>
      <c r="BE291" s="230">
        <f>IF(N291="základní",J291,0)</f>
        <v>0</v>
      </c>
      <c r="BF291" s="230">
        <f>IF(N291="snížená",J291,0)</f>
        <v>0</v>
      </c>
      <c r="BG291" s="230">
        <f>IF(N291="zákl. přenesená",J291,0)</f>
        <v>0</v>
      </c>
      <c r="BH291" s="230">
        <f>IF(N291="sníž. přenesená",J291,0)</f>
        <v>0</v>
      </c>
      <c r="BI291" s="230">
        <f>IF(N291="nulová",J291,0)</f>
        <v>0</v>
      </c>
      <c r="BJ291" s="22" t="s">
        <v>83</v>
      </c>
      <c r="BK291" s="230">
        <f>ROUND(I291*H291,2)</f>
        <v>0</v>
      </c>
      <c r="BL291" s="22" t="s">
        <v>230</v>
      </c>
      <c r="BM291" s="22" t="s">
        <v>993</v>
      </c>
    </row>
    <row r="292" s="1" customFormat="1" ht="16.5" customHeight="1">
      <c r="B292" s="44"/>
      <c r="C292" s="219" t="s">
        <v>481</v>
      </c>
      <c r="D292" s="219" t="s">
        <v>142</v>
      </c>
      <c r="E292" s="220" t="s">
        <v>994</v>
      </c>
      <c r="F292" s="221" t="s">
        <v>995</v>
      </c>
      <c r="G292" s="222" t="s">
        <v>164</v>
      </c>
      <c r="H292" s="223">
        <v>8.1649999999999991</v>
      </c>
      <c r="I292" s="224"/>
      <c r="J292" s="225">
        <f>ROUND(I292*H292,2)</f>
        <v>0</v>
      </c>
      <c r="K292" s="221" t="s">
        <v>146</v>
      </c>
      <c r="L292" s="70"/>
      <c r="M292" s="226" t="s">
        <v>23</v>
      </c>
      <c r="N292" s="227" t="s">
        <v>46</v>
      </c>
      <c r="O292" s="45"/>
      <c r="P292" s="228">
        <f>O292*H292</f>
        <v>0</v>
      </c>
      <c r="Q292" s="228">
        <v>0.00017000000000000001</v>
      </c>
      <c r="R292" s="228">
        <f>Q292*H292</f>
        <v>0.0013880500000000001</v>
      </c>
      <c r="S292" s="228">
        <v>0</v>
      </c>
      <c r="T292" s="229">
        <f>S292*H292</f>
        <v>0</v>
      </c>
      <c r="AR292" s="22" t="s">
        <v>230</v>
      </c>
      <c r="AT292" s="22" t="s">
        <v>142</v>
      </c>
      <c r="AU292" s="22" t="s">
        <v>85</v>
      </c>
      <c r="AY292" s="22" t="s">
        <v>140</v>
      </c>
      <c r="BE292" s="230">
        <f>IF(N292="základní",J292,0)</f>
        <v>0</v>
      </c>
      <c r="BF292" s="230">
        <f>IF(N292="snížená",J292,0)</f>
        <v>0</v>
      </c>
      <c r="BG292" s="230">
        <f>IF(N292="zákl. přenesená",J292,0)</f>
        <v>0</v>
      </c>
      <c r="BH292" s="230">
        <f>IF(N292="sníž. přenesená",J292,0)</f>
        <v>0</v>
      </c>
      <c r="BI292" s="230">
        <f>IF(N292="nulová",J292,0)</f>
        <v>0</v>
      </c>
      <c r="BJ292" s="22" t="s">
        <v>83</v>
      </c>
      <c r="BK292" s="230">
        <f>ROUND(I292*H292,2)</f>
        <v>0</v>
      </c>
      <c r="BL292" s="22" t="s">
        <v>230</v>
      </c>
      <c r="BM292" s="22" t="s">
        <v>996</v>
      </c>
    </row>
    <row r="293" s="1" customFormat="1" ht="16.5" customHeight="1">
      <c r="B293" s="44"/>
      <c r="C293" s="219" t="s">
        <v>485</v>
      </c>
      <c r="D293" s="219" t="s">
        <v>142</v>
      </c>
      <c r="E293" s="220" t="s">
        <v>997</v>
      </c>
      <c r="F293" s="221" t="s">
        <v>998</v>
      </c>
      <c r="G293" s="222" t="s">
        <v>164</v>
      </c>
      <c r="H293" s="223">
        <v>8.1649999999999991</v>
      </c>
      <c r="I293" s="224"/>
      <c r="J293" s="225">
        <f>ROUND(I293*H293,2)</f>
        <v>0</v>
      </c>
      <c r="K293" s="221" t="s">
        <v>146</v>
      </c>
      <c r="L293" s="70"/>
      <c r="M293" s="226" t="s">
        <v>23</v>
      </c>
      <c r="N293" s="227" t="s">
        <v>46</v>
      </c>
      <c r="O293" s="45"/>
      <c r="P293" s="228">
        <f>O293*H293</f>
        <v>0</v>
      </c>
      <c r="Q293" s="228">
        <v>0.00014999999999999999</v>
      </c>
      <c r="R293" s="228">
        <f>Q293*H293</f>
        <v>0.0012247499999999997</v>
      </c>
      <c r="S293" s="228">
        <v>0</v>
      </c>
      <c r="T293" s="229">
        <f>S293*H293</f>
        <v>0</v>
      </c>
      <c r="AR293" s="22" t="s">
        <v>230</v>
      </c>
      <c r="AT293" s="22" t="s">
        <v>142</v>
      </c>
      <c r="AU293" s="22" t="s">
        <v>85</v>
      </c>
      <c r="AY293" s="22" t="s">
        <v>140</v>
      </c>
      <c r="BE293" s="230">
        <f>IF(N293="základní",J293,0)</f>
        <v>0</v>
      </c>
      <c r="BF293" s="230">
        <f>IF(N293="snížená",J293,0)</f>
        <v>0</v>
      </c>
      <c r="BG293" s="230">
        <f>IF(N293="zákl. přenesená",J293,0)</f>
        <v>0</v>
      </c>
      <c r="BH293" s="230">
        <f>IF(N293="sníž. přenesená",J293,0)</f>
        <v>0</v>
      </c>
      <c r="BI293" s="230">
        <f>IF(N293="nulová",J293,0)</f>
        <v>0</v>
      </c>
      <c r="BJ293" s="22" t="s">
        <v>83</v>
      </c>
      <c r="BK293" s="230">
        <f>ROUND(I293*H293,2)</f>
        <v>0</v>
      </c>
      <c r="BL293" s="22" t="s">
        <v>230</v>
      </c>
      <c r="BM293" s="22" t="s">
        <v>999</v>
      </c>
    </row>
    <row r="294" s="1" customFormat="1" ht="16.5" customHeight="1">
      <c r="B294" s="44"/>
      <c r="C294" s="219" t="s">
        <v>490</v>
      </c>
      <c r="D294" s="219" t="s">
        <v>142</v>
      </c>
      <c r="E294" s="220" t="s">
        <v>1000</v>
      </c>
      <c r="F294" s="221" t="s">
        <v>1001</v>
      </c>
      <c r="G294" s="222" t="s">
        <v>164</v>
      </c>
      <c r="H294" s="223">
        <v>8.1649999999999991</v>
      </c>
      <c r="I294" s="224"/>
      <c r="J294" s="225">
        <f>ROUND(I294*H294,2)</f>
        <v>0</v>
      </c>
      <c r="K294" s="221" t="s">
        <v>146</v>
      </c>
      <c r="L294" s="70"/>
      <c r="M294" s="226" t="s">
        <v>23</v>
      </c>
      <c r="N294" s="227" t="s">
        <v>46</v>
      </c>
      <c r="O294" s="45"/>
      <c r="P294" s="228">
        <f>O294*H294</f>
        <v>0</v>
      </c>
      <c r="Q294" s="228">
        <v>0.00012</v>
      </c>
      <c r="R294" s="228">
        <f>Q294*H294</f>
        <v>0.00097979999999999986</v>
      </c>
      <c r="S294" s="228">
        <v>0</v>
      </c>
      <c r="T294" s="229">
        <f>S294*H294</f>
        <v>0</v>
      </c>
      <c r="AR294" s="22" t="s">
        <v>230</v>
      </c>
      <c r="AT294" s="22" t="s">
        <v>142</v>
      </c>
      <c r="AU294" s="22" t="s">
        <v>85</v>
      </c>
      <c r="AY294" s="22" t="s">
        <v>140</v>
      </c>
      <c r="BE294" s="230">
        <f>IF(N294="základní",J294,0)</f>
        <v>0</v>
      </c>
      <c r="BF294" s="230">
        <f>IF(N294="snížená",J294,0)</f>
        <v>0</v>
      </c>
      <c r="BG294" s="230">
        <f>IF(N294="zákl. přenesená",J294,0)</f>
        <v>0</v>
      </c>
      <c r="BH294" s="230">
        <f>IF(N294="sníž. přenesená",J294,0)</f>
        <v>0</v>
      </c>
      <c r="BI294" s="230">
        <f>IF(N294="nulová",J294,0)</f>
        <v>0</v>
      </c>
      <c r="BJ294" s="22" t="s">
        <v>83</v>
      </c>
      <c r="BK294" s="230">
        <f>ROUND(I294*H294,2)</f>
        <v>0</v>
      </c>
      <c r="BL294" s="22" t="s">
        <v>230</v>
      </c>
      <c r="BM294" s="22" t="s">
        <v>1002</v>
      </c>
    </row>
    <row r="295" s="1" customFormat="1" ht="25.5" customHeight="1">
      <c r="B295" s="44"/>
      <c r="C295" s="219" t="s">
        <v>494</v>
      </c>
      <c r="D295" s="219" t="s">
        <v>142</v>
      </c>
      <c r="E295" s="220" t="s">
        <v>604</v>
      </c>
      <c r="F295" s="221" t="s">
        <v>605</v>
      </c>
      <c r="G295" s="222" t="s">
        <v>164</v>
      </c>
      <c r="H295" s="223">
        <v>4.7999999999999998</v>
      </c>
      <c r="I295" s="224"/>
      <c r="J295" s="225">
        <f>ROUND(I295*H295,2)</f>
        <v>0</v>
      </c>
      <c r="K295" s="221" t="s">
        <v>146</v>
      </c>
      <c r="L295" s="70"/>
      <c r="M295" s="226" t="s">
        <v>23</v>
      </c>
      <c r="N295" s="227" t="s">
        <v>46</v>
      </c>
      <c r="O295" s="45"/>
      <c r="P295" s="228">
        <f>O295*H295</f>
        <v>0</v>
      </c>
      <c r="Q295" s="228">
        <v>8.0000000000000007E-05</v>
      </c>
      <c r="R295" s="228">
        <f>Q295*H295</f>
        <v>0.00038400000000000001</v>
      </c>
      <c r="S295" s="228">
        <v>0</v>
      </c>
      <c r="T295" s="229">
        <f>S295*H295</f>
        <v>0</v>
      </c>
      <c r="AR295" s="22" t="s">
        <v>230</v>
      </c>
      <c r="AT295" s="22" t="s">
        <v>142</v>
      </c>
      <c r="AU295" s="22" t="s">
        <v>85</v>
      </c>
      <c r="AY295" s="22" t="s">
        <v>140</v>
      </c>
      <c r="BE295" s="230">
        <f>IF(N295="základní",J295,0)</f>
        <v>0</v>
      </c>
      <c r="BF295" s="230">
        <f>IF(N295="snížená",J295,0)</f>
        <v>0</v>
      </c>
      <c r="BG295" s="230">
        <f>IF(N295="zákl. přenesená",J295,0)</f>
        <v>0</v>
      </c>
      <c r="BH295" s="230">
        <f>IF(N295="sníž. přenesená",J295,0)</f>
        <v>0</v>
      </c>
      <c r="BI295" s="230">
        <f>IF(N295="nulová",J295,0)</f>
        <v>0</v>
      </c>
      <c r="BJ295" s="22" t="s">
        <v>83</v>
      </c>
      <c r="BK295" s="230">
        <f>ROUND(I295*H295,2)</f>
        <v>0</v>
      </c>
      <c r="BL295" s="22" t="s">
        <v>230</v>
      </c>
      <c r="BM295" s="22" t="s">
        <v>1003</v>
      </c>
    </row>
    <row r="296" s="11" customFormat="1">
      <c r="B296" s="234"/>
      <c r="C296" s="235"/>
      <c r="D296" s="231" t="s">
        <v>167</v>
      </c>
      <c r="E296" s="236" t="s">
        <v>23</v>
      </c>
      <c r="F296" s="237" t="s">
        <v>1004</v>
      </c>
      <c r="G296" s="235"/>
      <c r="H296" s="238">
        <v>4.7999999999999998</v>
      </c>
      <c r="I296" s="239"/>
      <c r="J296" s="235"/>
      <c r="K296" s="235"/>
      <c r="L296" s="240"/>
      <c r="M296" s="241"/>
      <c r="N296" s="242"/>
      <c r="O296" s="242"/>
      <c r="P296" s="242"/>
      <c r="Q296" s="242"/>
      <c r="R296" s="242"/>
      <c r="S296" s="242"/>
      <c r="T296" s="243"/>
      <c r="AT296" s="244" t="s">
        <v>167</v>
      </c>
      <c r="AU296" s="244" t="s">
        <v>85</v>
      </c>
      <c r="AV296" s="11" t="s">
        <v>85</v>
      </c>
      <c r="AW296" s="11" t="s">
        <v>38</v>
      </c>
      <c r="AX296" s="11" t="s">
        <v>75</v>
      </c>
      <c r="AY296" s="244" t="s">
        <v>140</v>
      </c>
    </row>
    <row r="297" s="12" customFormat="1">
      <c r="B297" s="245"/>
      <c r="C297" s="246"/>
      <c r="D297" s="231" t="s">
        <v>167</v>
      </c>
      <c r="E297" s="247" t="s">
        <v>23</v>
      </c>
      <c r="F297" s="248" t="s">
        <v>169</v>
      </c>
      <c r="G297" s="246"/>
      <c r="H297" s="249">
        <v>4.7999999999999998</v>
      </c>
      <c r="I297" s="250"/>
      <c r="J297" s="246"/>
      <c r="K297" s="246"/>
      <c r="L297" s="251"/>
      <c r="M297" s="252"/>
      <c r="N297" s="253"/>
      <c r="O297" s="253"/>
      <c r="P297" s="253"/>
      <c r="Q297" s="253"/>
      <c r="R297" s="253"/>
      <c r="S297" s="253"/>
      <c r="T297" s="254"/>
      <c r="AT297" s="255" t="s">
        <v>167</v>
      </c>
      <c r="AU297" s="255" t="s">
        <v>85</v>
      </c>
      <c r="AV297" s="12" t="s">
        <v>147</v>
      </c>
      <c r="AW297" s="12" t="s">
        <v>38</v>
      </c>
      <c r="AX297" s="12" t="s">
        <v>83</v>
      </c>
      <c r="AY297" s="255" t="s">
        <v>140</v>
      </c>
    </row>
    <row r="298" s="1" customFormat="1" ht="25.5" customHeight="1">
      <c r="B298" s="44"/>
      <c r="C298" s="219" t="s">
        <v>500</v>
      </c>
      <c r="D298" s="219" t="s">
        <v>142</v>
      </c>
      <c r="E298" s="220" t="s">
        <v>608</v>
      </c>
      <c r="F298" s="221" t="s">
        <v>609</v>
      </c>
      <c r="G298" s="222" t="s">
        <v>164</v>
      </c>
      <c r="H298" s="223">
        <v>4.7999999999999998</v>
      </c>
      <c r="I298" s="224"/>
      <c r="J298" s="225">
        <f>ROUND(I298*H298,2)</f>
        <v>0</v>
      </c>
      <c r="K298" s="221" t="s">
        <v>146</v>
      </c>
      <c r="L298" s="70"/>
      <c r="M298" s="226" t="s">
        <v>23</v>
      </c>
      <c r="N298" s="227" t="s">
        <v>46</v>
      </c>
      <c r="O298" s="45"/>
      <c r="P298" s="228">
        <f>O298*H298</f>
        <v>0</v>
      </c>
      <c r="Q298" s="228">
        <v>0.00017000000000000001</v>
      </c>
      <c r="R298" s="228">
        <f>Q298*H298</f>
        <v>0.00081599999999999999</v>
      </c>
      <c r="S298" s="228">
        <v>0</v>
      </c>
      <c r="T298" s="229">
        <f>S298*H298</f>
        <v>0</v>
      </c>
      <c r="AR298" s="22" t="s">
        <v>230</v>
      </c>
      <c r="AT298" s="22" t="s">
        <v>142</v>
      </c>
      <c r="AU298" s="22" t="s">
        <v>85</v>
      </c>
      <c r="AY298" s="22" t="s">
        <v>140</v>
      </c>
      <c r="BE298" s="230">
        <f>IF(N298="základní",J298,0)</f>
        <v>0</v>
      </c>
      <c r="BF298" s="230">
        <f>IF(N298="snížená",J298,0)</f>
        <v>0</v>
      </c>
      <c r="BG298" s="230">
        <f>IF(N298="zákl. přenesená",J298,0)</f>
        <v>0</v>
      </c>
      <c r="BH298" s="230">
        <f>IF(N298="sníž. přenesená",J298,0)</f>
        <v>0</v>
      </c>
      <c r="BI298" s="230">
        <f>IF(N298="nulová",J298,0)</f>
        <v>0</v>
      </c>
      <c r="BJ298" s="22" t="s">
        <v>83</v>
      </c>
      <c r="BK298" s="230">
        <f>ROUND(I298*H298,2)</f>
        <v>0</v>
      </c>
      <c r="BL298" s="22" t="s">
        <v>230</v>
      </c>
      <c r="BM298" s="22" t="s">
        <v>1005</v>
      </c>
    </row>
    <row r="299" s="1" customFormat="1" ht="16.5" customHeight="1">
      <c r="B299" s="44"/>
      <c r="C299" s="219" t="s">
        <v>504</v>
      </c>
      <c r="D299" s="219" t="s">
        <v>142</v>
      </c>
      <c r="E299" s="220" t="s">
        <v>612</v>
      </c>
      <c r="F299" s="221" t="s">
        <v>613</v>
      </c>
      <c r="G299" s="222" t="s">
        <v>164</v>
      </c>
      <c r="H299" s="223">
        <v>4.7999999999999998</v>
      </c>
      <c r="I299" s="224"/>
      <c r="J299" s="225">
        <f>ROUND(I299*H299,2)</f>
        <v>0</v>
      </c>
      <c r="K299" s="221" t="s">
        <v>146</v>
      </c>
      <c r="L299" s="70"/>
      <c r="M299" s="226" t="s">
        <v>23</v>
      </c>
      <c r="N299" s="227" t="s">
        <v>46</v>
      </c>
      <c r="O299" s="45"/>
      <c r="P299" s="228">
        <f>O299*H299</f>
        <v>0</v>
      </c>
      <c r="Q299" s="228">
        <v>0.00012</v>
      </c>
      <c r="R299" s="228">
        <f>Q299*H299</f>
        <v>0.00057600000000000001</v>
      </c>
      <c r="S299" s="228">
        <v>0</v>
      </c>
      <c r="T299" s="229">
        <f>S299*H299</f>
        <v>0</v>
      </c>
      <c r="AR299" s="22" t="s">
        <v>230</v>
      </c>
      <c r="AT299" s="22" t="s">
        <v>142</v>
      </c>
      <c r="AU299" s="22" t="s">
        <v>85</v>
      </c>
      <c r="AY299" s="22" t="s">
        <v>140</v>
      </c>
      <c r="BE299" s="230">
        <f>IF(N299="základní",J299,0)</f>
        <v>0</v>
      </c>
      <c r="BF299" s="230">
        <f>IF(N299="snížená",J299,0)</f>
        <v>0</v>
      </c>
      <c r="BG299" s="230">
        <f>IF(N299="zákl. přenesená",J299,0)</f>
        <v>0</v>
      </c>
      <c r="BH299" s="230">
        <f>IF(N299="sníž. přenesená",J299,0)</f>
        <v>0</v>
      </c>
      <c r="BI299" s="230">
        <f>IF(N299="nulová",J299,0)</f>
        <v>0</v>
      </c>
      <c r="BJ299" s="22" t="s">
        <v>83</v>
      </c>
      <c r="BK299" s="230">
        <f>ROUND(I299*H299,2)</f>
        <v>0</v>
      </c>
      <c r="BL299" s="22" t="s">
        <v>230</v>
      </c>
      <c r="BM299" s="22" t="s">
        <v>1006</v>
      </c>
    </row>
    <row r="300" s="1" customFormat="1" ht="25.5" customHeight="1">
      <c r="B300" s="44"/>
      <c r="C300" s="219" t="s">
        <v>508</v>
      </c>
      <c r="D300" s="219" t="s">
        <v>142</v>
      </c>
      <c r="E300" s="220" t="s">
        <v>616</v>
      </c>
      <c r="F300" s="221" t="s">
        <v>617</v>
      </c>
      <c r="G300" s="222" t="s">
        <v>164</v>
      </c>
      <c r="H300" s="223">
        <v>4.7999999999999998</v>
      </c>
      <c r="I300" s="224"/>
      <c r="J300" s="225">
        <f>ROUND(I300*H300,2)</f>
        <v>0</v>
      </c>
      <c r="K300" s="221" t="s">
        <v>146</v>
      </c>
      <c r="L300" s="70"/>
      <c r="M300" s="226" t="s">
        <v>23</v>
      </c>
      <c r="N300" s="227" t="s">
        <v>46</v>
      </c>
      <c r="O300" s="45"/>
      <c r="P300" s="228">
        <f>O300*H300</f>
        <v>0</v>
      </c>
      <c r="Q300" s="228">
        <v>0.00012</v>
      </c>
      <c r="R300" s="228">
        <f>Q300*H300</f>
        <v>0.00057600000000000001</v>
      </c>
      <c r="S300" s="228">
        <v>0</v>
      </c>
      <c r="T300" s="229">
        <f>S300*H300</f>
        <v>0</v>
      </c>
      <c r="AR300" s="22" t="s">
        <v>230</v>
      </c>
      <c r="AT300" s="22" t="s">
        <v>142</v>
      </c>
      <c r="AU300" s="22" t="s">
        <v>85</v>
      </c>
      <c r="AY300" s="22" t="s">
        <v>140</v>
      </c>
      <c r="BE300" s="230">
        <f>IF(N300="základní",J300,0)</f>
        <v>0</v>
      </c>
      <c r="BF300" s="230">
        <f>IF(N300="snížená",J300,0)</f>
        <v>0</v>
      </c>
      <c r="BG300" s="230">
        <f>IF(N300="zákl. přenesená",J300,0)</f>
        <v>0</v>
      </c>
      <c r="BH300" s="230">
        <f>IF(N300="sníž. přenesená",J300,0)</f>
        <v>0</v>
      </c>
      <c r="BI300" s="230">
        <f>IF(N300="nulová",J300,0)</f>
        <v>0</v>
      </c>
      <c r="BJ300" s="22" t="s">
        <v>83</v>
      </c>
      <c r="BK300" s="230">
        <f>ROUND(I300*H300,2)</f>
        <v>0</v>
      </c>
      <c r="BL300" s="22" t="s">
        <v>230</v>
      </c>
      <c r="BM300" s="22" t="s">
        <v>1007</v>
      </c>
    </row>
    <row r="301" s="10" customFormat="1" ht="37.44" customHeight="1">
      <c r="B301" s="203"/>
      <c r="C301" s="204"/>
      <c r="D301" s="205" t="s">
        <v>74</v>
      </c>
      <c r="E301" s="206" t="s">
        <v>231</v>
      </c>
      <c r="F301" s="206" t="s">
        <v>619</v>
      </c>
      <c r="G301" s="204"/>
      <c r="H301" s="204"/>
      <c r="I301" s="207"/>
      <c r="J301" s="208">
        <f>BK301</f>
        <v>0</v>
      </c>
      <c r="K301" s="204"/>
      <c r="L301" s="209"/>
      <c r="M301" s="210"/>
      <c r="N301" s="211"/>
      <c r="O301" s="211"/>
      <c r="P301" s="212">
        <f>P302</f>
        <v>0</v>
      </c>
      <c r="Q301" s="211"/>
      <c r="R301" s="212">
        <f>R302</f>
        <v>0.19098999999999999</v>
      </c>
      <c r="S301" s="211"/>
      <c r="T301" s="213">
        <f>T302</f>
        <v>0</v>
      </c>
      <c r="AR301" s="214" t="s">
        <v>157</v>
      </c>
      <c r="AT301" s="215" t="s">
        <v>74</v>
      </c>
      <c r="AU301" s="215" t="s">
        <v>75</v>
      </c>
      <c r="AY301" s="214" t="s">
        <v>140</v>
      </c>
      <c r="BK301" s="216">
        <f>BK302</f>
        <v>0</v>
      </c>
    </row>
    <row r="302" s="10" customFormat="1" ht="19.92" customHeight="1">
      <c r="B302" s="203"/>
      <c r="C302" s="204"/>
      <c r="D302" s="205" t="s">
        <v>74</v>
      </c>
      <c r="E302" s="217" t="s">
        <v>620</v>
      </c>
      <c r="F302" s="217" t="s">
        <v>621</v>
      </c>
      <c r="G302" s="204"/>
      <c r="H302" s="204"/>
      <c r="I302" s="207"/>
      <c r="J302" s="218">
        <f>BK302</f>
        <v>0</v>
      </c>
      <c r="K302" s="204"/>
      <c r="L302" s="209"/>
      <c r="M302" s="210"/>
      <c r="N302" s="211"/>
      <c r="O302" s="211"/>
      <c r="P302" s="212">
        <f>SUM(P303:P305)</f>
        <v>0</v>
      </c>
      <c r="Q302" s="211"/>
      <c r="R302" s="212">
        <f>SUM(R303:R305)</f>
        <v>0.19098999999999999</v>
      </c>
      <c r="S302" s="211"/>
      <c r="T302" s="213">
        <f>SUM(T303:T305)</f>
        <v>0</v>
      </c>
      <c r="AR302" s="214" t="s">
        <v>157</v>
      </c>
      <c r="AT302" s="215" t="s">
        <v>74</v>
      </c>
      <c r="AU302" s="215" t="s">
        <v>83</v>
      </c>
      <c r="AY302" s="214" t="s">
        <v>140</v>
      </c>
      <c r="BK302" s="216">
        <f>SUM(BK303:BK305)</f>
        <v>0</v>
      </c>
    </row>
    <row r="303" s="1" customFormat="1" ht="16.5" customHeight="1">
      <c r="B303" s="44"/>
      <c r="C303" s="219" t="s">
        <v>513</v>
      </c>
      <c r="D303" s="219" t="s">
        <v>142</v>
      </c>
      <c r="E303" s="220" t="s">
        <v>623</v>
      </c>
      <c r="F303" s="221" t="s">
        <v>624</v>
      </c>
      <c r="G303" s="222" t="s">
        <v>625</v>
      </c>
      <c r="H303" s="223">
        <v>0.10000000000000001</v>
      </c>
      <c r="I303" s="224"/>
      <c r="J303" s="225">
        <f>ROUND(I303*H303,2)</f>
        <v>0</v>
      </c>
      <c r="K303" s="221" t="s">
        <v>146</v>
      </c>
      <c r="L303" s="70"/>
      <c r="M303" s="226" t="s">
        <v>23</v>
      </c>
      <c r="N303" s="227" t="s">
        <v>46</v>
      </c>
      <c r="O303" s="45"/>
      <c r="P303" s="228">
        <f>O303*H303</f>
        <v>0</v>
      </c>
      <c r="Q303" s="228">
        <v>0.0099000000000000008</v>
      </c>
      <c r="R303" s="228">
        <f>Q303*H303</f>
        <v>0.00099000000000000021</v>
      </c>
      <c r="S303" s="228">
        <v>0</v>
      </c>
      <c r="T303" s="229">
        <f>S303*H303</f>
        <v>0</v>
      </c>
      <c r="AR303" s="22" t="s">
        <v>468</v>
      </c>
      <c r="AT303" s="22" t="s">
        <v>142</v>
      </c>
      <c r="AU303" s="22" t="s">
        <v>85</v>
      </c>
      <c r="AY303" s="22" t="s">
        <v>140</v>
      </c>
      <c r="BE303" s="230">
        <f>IF(N303="základní",J303,0)</f>
        <v>0</v>
      </c>
      <c r="BF303" s="230">
        <f>IF(N303="snížená",J303,0)</f>
        <v>0</v>
      </c>
      <c r="BG303" s="230">
        <f>IF(N303="zákl. přenesená",J303,0)</f>
        <v>0</v>
      </c>
      <c r="BH303" s="230">
        <f>IF(N303="sníž. přenesená",J303,0)</f>
        <v>0</v>
      </c>
      <c r="BI303" s="230">
        <f>IF(N303="nulová",J303,0)</f>
        <v>0</v>
      </c>
      <c r="BJ303" s="22" t="s">
        <v>83</v>
      </c>
      <c r="BK303" s="230">
        <f>ROUND(I303*H303,2)</f>
        <v>0</v>
      </c>
      <c r="BL303" s="22" t="s">
        <v>468</v>
      </c>
      <c r="BM303" s="22" t="s">
        <v>1008</v>
      </c>
    </row>
    <row r="304" s="1" customFormat="1">
      <c r="B304" s="44"/>
      <c r="C304" s="72"/>
      <c r="D304" s="231" t="s">
        <v>149</v>
      </c>
      <c r="E304" s="72"/>
      <c r="F304" s="232" t="s">
        <v>627</v>
      </c>
      <c r="G304" s="72"/>
      <c r="H304" s="72"/>
      <c r="I304" s="189"/>
      <c r="J304" s="72"/>
      <c r="K304" s="72"/>
      <c r="L304" s="70"/>
      <c r="M304" s="233"/>
      <c r="N304" s="45"/>
      <c r="O304" s="45"/>
      <c r="P304" s="45"/>
      <c r="Q304" s="45"/>
      <c r="R304" s="45"/>
      <c r="S304" s="45"/>
      <c r="T304" s="93"/>
      <c r="AT304" s="22" t="s">
        <v>149</v>
      </c>
      <c r="AU304" s="22" t="s">
        <v>85</v>
      </c>
    </row>
    <row r="305" s="1" customFormat="1" ht="25.5" customHeight="1">
      <c r="B305" s="44"/>
      <c r="C305" s="219" t="s">
        <v>517</v>
      </c>
      <c r="D305" s="219" t="s">
        <v>142</v>
      </c>
      <c r="E305" s="220" t="s">
        <v>629</v>
      </c>
      <c r="F305" s="221" t="s">
        <v>630</v>
      </c>
      <c r="G305" s="222" t="s">
        <v>361</v>
      </c>
      <c r="H305" s="223">
        <v>100</v>
      </c>
      <c r="I305" s="224"/>
      <c r="J305" s="225">
        <f>ROUND(I305*H305,2)</f>
        <v>0</v>
      </c>
      <c r="K305" s="221" t="s">
        <v>23</v>
      </c>
      <c r="L305" s="70"/>
      <c r="M305" s="226" t="s">
        <v>23</v>
      </c>
      <c r="N305" s="227" t="s">
        <v>46</v>
      </c>
      <c r="O305" s="45"/>
      <c r="P305" s="228">
        <f>O305*H305</f>
        <v>0</v>
      </c>
      <c r="Q305" s="228">
        <v>0.0019</v>
      </c>
      <c r="R305" s="228">
        <f>Q305*H305</f>
        <v>0.19</v>
      </c>
      <c r="S305" s="228">
        <v>0</v>
      </c>
      <c r="T305" s="229">
        <f>S305*H305</f>
        <v>0</v>
      </c>
      <c r="AR305" s="22" t="s">
        <v>468</v>
      </c>
      <c r="AT305" s="22" t="s">
        <v>142</v>
      </c>
      <c r="AU305" s="22" t="s">
        <v>85</v>
      </c>
      <c r="AY305" s="22" t="s">
        <v>140</v>
      </c>
      <c r="BE305" s="230">
        <f>IF(N305="základní",J305,0)</f>
        <v>0</v>
      </c>
      <c r="BF305" s="230">
        <f>IF(N305="snížená",J305,0)</f>
        <v>0</v>
      </c>
      <c r="BG305" s="230">
        <f>IF(N305="zákl. přenesená",J305,0)</f>
        <v>0</v>
      </c>
      <c r="BH305" s="230">
        <f>IF(N305="sníž. přenesená",J305,0)</f>
        <v>0</v>
      </c>
      <c r="BI305" s="230">
        <f>IF(N305="nulová",J305,0)</f>
        <v>0</v>
      </c>
      <c r="BJ305" s="22" t="s">
        <v>83</v>
      </c>
      <c r="BK305" s="230">
        <f>ROUND(I305*H305,2)</f>
        <v>0</v>
      </c>
      <c r="BL305" s="22" t="s">
        <v>468</v>
      </c>
      <c r="BM305" s="22" t="s">
        <v>1009</v>
      </c>
    </row>
    <row r="306" s="10" customFormat="1" ht="37.44" customHeight="1">
      <c r="B306" s="203"/>
      <c r="C306" s="204"/>
      <c r="D306" s="205" t="s">
        <v>74</v>
      </c>
      <c r="E306" s="206" t="s">
        <v>632</v>
      </c>
      <c r="F306" s="206" t="s">
        <v>633</v>
      </c>
      <c r="G306" s="204"/>
      <c r="H306" s="204"/>
      <c r="I306" s="207"/>
      <c r="J306" s="208">
        <f>BK306</f>
        <v>0</v>
      </c>
      <c r="K306" s="204"/>
      <c r="L306" s="209"/>
      <c r="M306" s="210"/>
      <c r="N306" s="211"/>
      <c r="O306" s="211"/>
      <c r="P306" s="212">
        <f>P307+P310</f>
        <v>0</v>
      </c>
      <c r="Q306" s="211"/>
      <c r="R306" s="212">
        <f>R307+R310</f>
        <v>0</v>
      </c>
      <c r="S306" s="211"/>
      <c r="T306" s="213">
        <f>T307+T310</f>
        <v>0</v>
      </c>
      <c r="AR306" s="214" t="s">
        <v>170</v>
      </c>
      <c r="AT306" s="215" t="s">
        <v>74</v>
      </c>
      <c r="AU306" s="215" t="s">
        <v>75</v>
      </c>
      <c r="AY306" s="214" t="s">
        <v>140</v>
      </c>
      <c r="BK306" s="216">
        <f>BK307+BK310</f>
        <v>0</v>
      </c>
    </row>
    <row r="307" s="10" customFormat="1" ht="19.92" customHeight="1">
      <c r="B307" s="203"/>
      <c r="C307" s="204"/>
      <c r="D307" s="205" t="s">
        <v>74</v>
      </c>
      <c r="E307" s="217" t="s">
        <v>634</v>
      </c>
      <c r="F307" s="217" t="s">
        <v>635</v>
      </c>
      <c r="G307" s="204"/>
      <c r="H307" s="204"/>
      <c r="I307" s="207"/>
      <c r="J307" s="218">
        <f>BK307</f>
        <v>0</v>
      </c>
      <c r="K307" s="204"/>
      <c r="L307" s="209"/>
      <c r="M307" s="210"/>
      <c r="N307" s="211"/>
      <c r="O307" s="211"/>
      <c r="P307" s="212">
        <f>SUM(P308:P309)</f>
        <v>0</v>
      </c>
      <c r="Q307" s="211"/>
      <c r="R307" s="212">
        <f>SUM(R308:R309)</f>
        <v>0</v>
      </c>
      <c r="S307" s="211"/>
      <c r="T307" s="213">
        <f>SUM(T308:T309)</f>
        <v>0</v>
      </c>
      <c r="AR307" s="214" t="s">
        <v>170</v>
      </c>
      <c r="AT307" s="215" t="s">
        <v>74</v>
      </c>
      <c r="AU307" s="215" t="s">
        <v>83</v>
      </c>
      <c r="AY307" s="214" t="s">
        <v>140</v>
      </c>
      <c r="BK307" s="216">
        <f>SUM(BK308:BK309)</f>
        <v>0</v>
      </c>
    </row>
    <row r="308" s="1" customFormat="1" ht="16.5" customHeight="1">
      <c r="B308" s="44"/>
      <c r="C308" s="219" t="s">
        <v>523</v>
      </c>
      <c r="D308" s="219" t="s">
        <v>142</v>
      </c>
      <c r="E308" s="220" t="s">
        <v>637</v>
      </c>
      <c r="F308" s="221" t="s">
        <v>638</v>
      </c>
      <c r="G308" s="222" t="s">
        <v>639</v>
      </c>
      <c r="H308" s="223">
        <v>1</v>
      </c>
      <c r="I308" s="224"/>
      <c r="J308" s="225">
        <f>ROUND(I308*H308,2)</f>
        <v>0</v>
      </c>
      <c r="K308" s="221" t="s">
        <v>146</v>
      </c>
      <c r="L308" s="70"/>
      <c r="M308" s="226" t="s">
        <v>23</v>
      </c>
      <c r="N308" s="227" t="s">
        <v>46</v>
      </c>
      <c r="O308" s="45"/>
      <c r="P308" s="228">
        <f>O308*H308</f>
        <v>0</v>
      </c>
      <c r="Q308" s="228">
        <v>0</v>
      </c>
      <c r="R308" s="228">
        <f>Q308*H308</f>
        <v>0</v>
      </c>
      <c r="S308" s="228">
        <v>0</v>
      </c>
      <c r="T308" s="229">
        <f>S308*H308</f>
        <v>0</v>
      </c>
      <c r="AR308" s="22" t="s">
        <v>640</v>
      </c>
      <c r="AT308" s="22" t="s">
        <v>142</v>
      </c>
      <c r="AU308" s="22" t="s">
        <v>85</v>
      </c>
      <c r="AY308" s="22" t="s">
        <v>140</v>
      </c>
      <c r="BE308" s="230">
        <f>IF(N308="základní",J308,0)</f>
        <v>0</v>
      </c>
      <c r="BF308" s="230">
        <f>IF(N308="snížená",J308,0)</f>
        <v>0</v>
      </c>
      <c r="BG308" s="230">
        <f>IF(N308="zákl. přenesená",J308,0)</f>
        <v>0</v>
      </c>
      <c r="BH308" s="230">
        <f>IF(N308="sníž. přenesená",J308,0)</f>
        <v>0</v>
      </c>
      <c r="BI308" s="230">
        <f>IF(N308="nulová",J308,0)</f>
        <v>0</v>
      </c>
      <c r="BJ308" s="22" t="s">
        <v>83</v>
      </c>
      <c r="BK308" s="230">
        <f>ROUND(I308*H308,2)</f>
        <v>0</v>
      </c>
      <c r="BL308" s="22" t="s">
        <v>640</v>
      </c>
      <c r="BM308" s="22" t="s">
        <v>1010</v>
      </c>
    </row>
    <row r="309" s="1" customFormat="1" ht="16.5" customHeight="1">
      <c r="B309" s="44"/>
      <c r="C309" s="219" t="s">
        <v>528</v>
      </c>
      <c r="D309" s="219" t="s">
        <v>142</v>
      </c>
      <c r="E309" s="220" t="s">
        <v>643</v>
      </c>
      <c r="F309" s="221" t="s">
        <v>644</v>
      </c>
      <c r="G309" s="222" t="s">
        <v>639</v>
      </c>
      <c r="H309" s="223">
        <v>1</v>
      </c>
      <c r="I309" s="224"/>
      <c r="J309" s="225">
        <f>ROUND(I309*H309,2)</f>
        <v>0</v>
      </c>
      <c r="K309" s="221" t="s">
        <v>146</v>
      </c>
      <c r="L309" s="70"/>
      <c r="M309" s="226" t="s">
        <v>23</v>
      </c>
      <c r="N309" s="227" t="s">
        <v>46</v>
      </c>
      <c r="O309" s="45"/>
      <c r="P309" s="228">
        <f>O309*H309</f>
        <v>0</v>
      </c>
      <c r="Q309" s="228">
        <v>0</v>
      </c>
      <c r="R309" s="228">
        <f>Q309*H309</f>
        <v>0</v>
      </c>
      <c r="S309" s="228">
        <v>0</v>
      </c>
      <c r="T309" s="229">
        <f>S309*H309</f>
        <v>0</v>
      </c>
      <c r="AR309" s="22" t="s">
        <v>640</v>
      </c>
      <c r="AT309" s="22" t="s">
        <v>142</v>
      </c>
      <c r="AU309" s="22" t="s">
        <v>85</v>
      </c>
      <c r="AY309" s="22" t="s">
        <v>140</v>
      </c>
      <c r="BE309" s="230">
        <f>IF(N309="základní",J309,0)</f>
        <v>0</v>
      </c>
      <c r="BF309" s="230">
        <f>IF(N309="snížená",J309,0)</f>
        <v>0</v>
      </c>
      <c r="BG309" s="230">
        <f>IF(N309="zákl. přenesená",J309,0)</f>
        <v>0</v>
      </c>
      <c r="BH309" s="230">
        <f>IF(N309="sníž. přenesená",J309,0)</f>
        <v>0</v>
      </c>
      <c r="BI309" s="230">
        <f>IF(N309="nulová",J309,0)</f>
        <v>0</v>
      </c>
      <c r="BJ309" s="22" t="s">
        <v>83</v>
      </c>
      <c r="BK309" s="230">
        <f>ROUND(I309*H309,2)</f>
        <v>0</v>
      </c>
      <c r="BL309" s="22" t="s">
        <v>640</v>
      </c>
      <c r="BM309" s="22" t="s">
        <v>1011</v>
      </c>
    </row>
    <row r="310" s="10" customFormat="1" ht="29.88" customHeight="1">
      <c r="B310" s="203"/>
      <c r="C310" s="204"/>
      <c r="D310" s="205" t="s">
        <v>74</v>
      </c>
      <c r="E310" s="217" t="s">
        <v>646</v>
      </c>
      <c r="F310" s="217" t="s">
        <v>647</v>
      </c>
      <c r="G310" s="204"/>
      <c r="H310" s="204"/>
      <c r="I310" s="207"/>
      <c r="J310" s="218">
        <f>BK310</f>
        <v>0</v>
      </c>
      <c r="K310" s="204"/>
      <c r="L310" s="209"/>
      <c r="M310" s="210"/>
      <c r="N310" s="211"/>
      <c r="O310" s="211"/>
      <c r="P310" s="212">
        <f>SUM(P311:P313)</f>
        <v>0</v>
      </c>
      <c r="Q310" s="211"/>
      <c r="R310" s="212">
        <f>SUM(R311:R313)</f>
        <v>0</v>
      </c>
      <c r="S310" s="211"/>
      <c r="T310" s="213">
        <f>SUM(T311:T313)</f>
        <v>0</v>
      </c>
      <c r="AR310" s="214" t="s">
        <v>170</v>
      </c>
      <c r="AT310" s="215" t="s">
        <v>74</v>
      </c>
      <c r="AU310" s="215" t="s">
        <v>83</v>
      </c>
      <c r="AY310" s="214" t="s">
        <v>140</v>
      </c>
      <c r="BK310" s="216">
        <f>SUM(BK311:BK313)</f>
        <v>0</v>
      </c>
    </row>
    <row r="311" s="1" customFormat="1" ht="16.5" customHeight="1">
      <c r="B311" s="44"/>
      <c r="C311" s="219" t="s">
        <v>533</v>
      </c>
      <c r="D311" s="219" t="s">
        <v>142</v>
      </c>
      <c r="E311" s="220" t="s">
        <v>649</v>
      </c>
      <c r="F311" s="221" t="s">
        <v>650</v>
      </c>
      <c r="G311" s="222" t="s">
        <v>639</v>
      </c>
      <c r="H311" s="223">
        <v>1</v>
      </c>
      <c r="I311" s="224"/>
      <c r="J311" s="225">
        <f>ROUND(I311*H311,2)</f>
        <v>0</v>
      </c>
      <c r="K311" s="221" t="s">
        <v>146</v>
      </c>
      <c r="L311" s="70"/>
      <c r="M311" s="226" t="s">
        <v>23</v>
      </c>
      <c r="N311" s="227" t="s">
        <v>46</v>
      </c>
      <c r="O311" s="45"/>
      <c r="P311" s="228">
        <f>O311*H311</f>
        <v>0</v>
      </c>
      <c r="Q311" s="228">
        <v>0</v>
      </c>
      <c r="R311" s="228">
        <f>Q311*H311</f>
        <v>0</v>
      </c>
      <c r="S311" s="228">
        <v>0</v>
      </c>
      <c r="T311" s="229">
        <f>S311*H311</f>
        <v>0</v>
      </c>
      <c r="AR311" s="22" t="s">
        <v>640</v>
      </c>
      <c r="AT311" s="22" t="s">
        <v>142</v>
      </c>
      <c r="AU311" s="22" t="s">
        <v>85</v>
      </c>
      <c r="AY311" s="22" t="s">
        <v>140</v>
      </c>
      <c r="BE311" s="230">
        <f>IF(N311="základní",J311,0)</f>
        <v>0</v>
      </c>
      <c r="BF311" s="230">
        <f>IF(N311="snížená",J311,0)</f>
        <v>0</v>
      </c>
      <c r="BG311" s="230">
        <f>IF(N311="zákl. přenesená",J311,0)</f>
        <v>0</v>
      </c>
      <c r="BH311" s="230">
        <f>IF(N311="sníž. přenesená",J311,0)</f>
        <v>0</v>
      </c>
      <c r="BI311" s="230">
        <f>IF(N311="nulová",J311,0)</f>
        <v>0</v>
      </c>
      <c r="BJ311" s="22" t="s">
        <v>83</v>
      </c>
      <c r="BK311" s="230">
        <f>ROUND(I311*H311,2)</f>
        <v>0</v>
      </c>
      <c r="BL311" s="22" t="s">
        <v>640</v>
      </c>
      <c r="BM311" s="22" t="s">
        <v>1012</v>
      </c>
    </row>
    <row r="312" s="1" customFormat="1" ht="16.5" customHeight="1">
      <c r="B312" s="44"/>
      <c r="C312" s="219" t="s">
        <v>537</v>
      </c>
      <c r="D312" s="219" t="s">
        <v>142</v>
      </c>
      <c r="E312" s="220" t="s">
        <v>653</v>
      </c>
      <c r="F312" s="221" t="s">
        <v>654</v>
      </c>
      <c r="G312" s="222" t="s">
        <v>639</v>
      </c>
      <c r="H312" s="223">
        <v>1</v>
      </c>
      <c r="I312" s="224"/>
      <c r="J312" s="225">
        <f>ROUND(I312*H312,2)</f>
        <v>0</v>
      </c>
      <c r="K312" s="221" t="s">
        <v>146</v>
      </c>
      <c r="L312" s="70"/>
      <c r="M312" s="226" t="s">
        <v>23</v>
      </c>
      <c r="N312" s="227" t="s">
        <v>46</v>
      </c>
      <c r="O312" s="45"/>
      <c r="P312" s="228">
        <f>O312*H312</f>
        <v>0</v>
      </c>
      <c r="Q312" s="228">
        <v>0</v>
      </c>
      <c r="R312" s="228">
        <f>Q312*H312</f>
        <v>0</v>
      </c>
      <c r="S312" s="228">
        <v>0</v>
      </c>
      <c r="T312" s="229">
        <f>S312*H312</f>
        <v>0</v>
      </c>
      <c r="AR312" s="22" t="s">
        <v>640</v>
      </c>
      <c r="AT312" s="22" t="s">
        <v>142</v>
      </c>
      <c r="AU312" s="22" t="s">
        <v>85</v>
      </c>
      <c r="AY312" s="22" t="s">
        <v>140</v>
      </c>
      <c r="BE312" s="230">
        <f>IF(N312="základní",J312,0)</f>
        <v>0</v>
      </c>
      <c r="BF312" s="230">
        <f>IF(N312="snížená",J312,0)</f>
        <v>0</v>
      </c>
      <c r="BG312" s="230">
        <f>IF(N312="zákl. přenesená",J312,0)</f>
        <v>0</v>
      </c>
      <c r="BH312" s="230">
        <f>IF(N312="sníž. přenesená",J312,0)</f>
        <v>0</v>
      </c>
      <c r="BI312" s="230">
        <f>IF(N312="nulová",J312,0)</f>
        <v>0</v>
      </c>
      <c r="BJ312" s="22" t="s">
        <v>83</v>
      </c>
      <c r="BK312" s="230">
        <f>ROUND(I312*H312,2)</f>
        <v>0</v>
      </c>
      <c r="BL312" s="22" t="s">
        <v>640</v>
      </c>
      <c r="BM312" s="22" t="s">
        <v>1013</v>
      </c>
    </row>
    <row r="313" s="1" customFormat="1" ht="16.5" customHeight="1">
      <c r="B313" s="44"/>
      <c r="C313" s="219" t="s">
        <v>544</v>
      </c>
      <c r="D313" s="219" t="s">
        <v>142</v>
      </c>
      <c r="E313" s="220" t="s">
        <v>657</v>
      </c>
      <c r="F313" s="221" t="s">
        <v>658</v>
      </c>
      <c r="G313" s="222" t="s">
        <v>639</v>
      </c>
      <c r="H313" s="223">
        <v>1</v>
      </c>
      <c r="I313" s="224"/>
      <c r="J313" s="225">
        <f>ROUND(I313*H313,2)</f>
        <v>0</v>
      </c>
      <c r="K313" s="221" t="s">
        <v>146</v>
      </c>
      <c r="L313" s="70"/>
      <c r="M313" s="226" t="s">
        <v>23</v>
      </c>
      <c r="N313" s="266" t="s">
        <v>46</v>
      </c>
      <c r="O313" s="267"/>
      <c r="P313" s="268">
        <f>O313*H313</f>
        <v>0</v>
      </c>
      <c r="Q313" s="268">
        <v>0</v>
      </c>
      <c r="R313" s="268">
        <f>Q313*H313</f>
        <v>0</v>
      </c>
      <c r="S313" s="268">
        <v>0</v>
      </c>
      <c r="T313" s="269">
        <f>S313*H313</f>
        <v>0</v>
      </c>
      <c r="AR313" s="22" t="s">
        <v>640</v>
      </c>
      <c r="AT313" s="22" t="s">
        <v>142</v>
      </c>
      <c r="AU313" s="22" t="s">
        <v>85</v>
      </c>
      <c r="AY313" s="22" t="s">
        <v>140</v>
      </c>
      <c r="BE313" s="230">
        <f>IF(N313="základní",J313,0)</f>
        <v>0</v>
      </c>
      <c r="BF313" s="230">
        <f>IF(N313="snížená",J313,0)</f>
        <v>0</v>
      </c>
      <c r="BG313" s="230">
        <f>IF(N313="zákl. přenesená",J313,0)</f>
        <v>0</v>
      </c>
      <c r="BH313" s="230">
        <f>IF(N313="sníž. přenesená",J313,0)</f>
        <v>0</v>
      </c>
      <c r="BI313" s="230">
        <f>IF(N313="nulová",J313,0)</f>
        <v>0</v>
      </c>
      <c r="BJ313" s="22" t="s">
        <v>83</v>
      </c>
      <c r="BK313" s="230">
        <f>ROUND(I313*H313,2)</f>
        <v>0</v>
      </c>
      <c r="BL313" s="22" t="s">
        <v>640</v>
      </c>
      <c r="BM313" s="22" t="s">
        <v>1014</v>
      </c>
    </row>
    <row r="314" s="1" customFormat="1" ht="6.96" customHeight="1">
      <c r="B314" s="65"/>
      <c r="C314" s="66"/>
      <c r="D314" s="66"/>
      <c r="E314" s="66"/>
      <c r="F314" s="66"/>
      <c r="G314" s="66"/>
      <c r="H314" s="66"/>
      <c r="I314" s="164"/>
      <c r="J314" s="66"/>
      <c r="K314" s="66"/>
      <c r="L314" s="70"/>
    </row>
  </sheetData>
  <sheetProtection sheet="1" autoFilter="0" formatColumns="0" formatRows="0" objects="1" scenarios="1" spinCount="100000" saltValue="h+RmRSTh61AksMmjgt603v3jnrj4uR06Cptj9oNbIwL3Xxz3aPaCRvtZVzx+jv1XmuUsTXu8V734yrSeWGCJeQ==" hashValue="0Bv8OiXuMkIP7Ov52mAGxWyxcAeNtL9vn7WHPu7fIjkK7LxCCNg/tM4muNuyC5aTDboPKZWEyaoKfs4PRjX0Kw==" algorithmName="SHA-512" password="CC35"/>
  <autoFilter ref="C94:K313"/>
  <mergeCells count="10">
    <mergeCell ref="E7:H7"/>
    <mergeCell ref="E9:H9"/>
    <mergeCell ref="E24:H24"/>
    <mergeCell ref="E45:H45"/>
    <mergeCell ref="E47:H47"/>
    <mergeCell ref="J51:J52"/>
    <mergeCell ref="E85:H85"/>
    <mergeCell ref="E87:H87"/>
    <mergeCell ref="G1:H1"/>
    <mergeCell ref="L2:V2"/>
  </mergeCells>
  <hyperlinks>
    <hyperlink ref="F1:G1" location="C2" display="1) Krycí list soupisu"/>
    <hyperlink ref="G1:H1" location="C54"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0" customWidth="1"/>
    <col min="2" max="2" width="1.664063" style="270" customWidth="1"/>
    <col min="3" max="4" width="5" style="270" customWidth="1"/>
    <col min="5" max="5" width="11.67" style="270" customWidth="1"/>
    <col min="6" max="6" width="9.17" style="270" customWidth="1"/>
    <col min="7" max="7" width="5" style="270" customWidth="1"/>
    <col min="8" max="8" width="77.83" style="270" customWidth="1"/>
    <col min="9" max="10" width="20" style="270" customWidth="1"/>
    <col min="11" max="11" width="1.664063" style="270" customWidth="1"/>
  </cols>
  <sheetData>
    <row r="1" ht="37.5" customHeight="1"/>
    <row r="2" ht="7.5" customHeight="1">
      <c r="B2" s="271"/>
      <c r="C2" s="272"/>
      <c r="D2" s="272"/>
      <c r="E2" s="272"/>
      <c r="F2" s="272"/>
      <c r="G2" s="272"/>
      <c r="H2" s="272"/>
      <c r="I2" s="272"/>
      <c r="J2" s="272"/>
      <c r="K2" s="273"/>
    </row>
    <row r="3" s="13" customFormat="1" ht="45" customHeight="1">
      <c r="B3" s="274"/>
      <c r="C3" s="275" t="s">
        <v>1015</v>
      </c>
      <c r="D3" s="275"/>
      <c r="E3" s="275"/>
      <c r="F3" s="275"/>
      <c r="G3" s="275"/>
      <c r="H3" s="275"/>
      <c r="I3" s="275"/>
      <c r="J3" s="275"/>
      <c r="K3" s="276"/>
    </row>
    <row r="4" ht="25.5" customHeight="1">
      <c r="B4" s="277"/>
      <c r="C4" s="278" t="s">
        <v>1016</v>
      </c>
      <c r="D4" s="278"/>
      <c r="E4" s="278"/>
      <c r="F4" s="278"/>
      <c r="G4" s="278"/>
      <c r="H4" s="278"/>
      <c r="I4" s="278"/>
      <c r="J4" s="278"/>
      <c r="K4" s="279"/>
    </row>
    <row r="5" ht="5.25" customHeight="1">
      <c r="B5" s="277"/>
      <c r="C5" s="280"/>
      <c r="D5" s="280"/>
      <c r="E5" s="280"/>
      <c r="F5" s="280"/>
      <c r="G5" s="280"/>
      <c r="H5" s="280"/>
      <c r="I5" s="280"/>
      <c r="J5" s="280"/>
      <c r="K5" s="279"/>
    </row>
    <row r="6" ht="15" customHeight="1">
      <c r="B6" s="277"/>
      <c r="C6" s="281" t="s">
        <v>1017</v>
      </c>
      <c r="D6" s="281"/>
      <c r="E6" s="281"/>
      <c r="F6" s="281"/>
      <c r="G6" s="281"/>
      <c r="H6" s="281"/>
      <c r="I6" s="281"/>
      <c r="J6" s="281"/>
      <c r="K6" s="279"/>
    </row>
    <row r="7" ht="15" customHeight="1">
      <c r="B7" s="282"/>
      <c r="C7" s="281" t="s">
        <v>1018</v>
      </c>
      <c r="D7" s="281"/>
      <c r="E7" s="281"/>
      <c r="F7" s="281"/>
      <c r="G7" s="281"/>
      <c r="H7" s="281"/>
      <c r="I7" s="281"/>
      <c r="J7" s="281"/>
      <c r="K7" s="279"/>
    </row>
    <row r="8" ht="12.75" customHeight="1">
      <c r="B8" s="282"/>
      <c r="C8" s="281"/>
      <c r="D8" s="281"/>
      <c r="E8" s="281"/>
      <c r="F8" s="281"/>
      <c r="G8" s="281"/>
      <c r="H8" s="281"/>
      <c r="I8" s="281"/>
      <c r="J8" s="281"/>
      <c r="K8" s="279"/>
    </row>
    <row r="9" ht="15" customHeight="1">
      <c r="B9" s="282"/>
      <c r="C9" s="281" t="s">
        <v>1019</v>
      </c>
      <c r="D9" s="281"/>
      <c r="E9" s="281"/>
      <c r="F9" s="281"/>
      <c r="G9" s="281"/>
      <c r="H9" s="281"/>
      <c r="I9" s="281"/>
      <c r="J9" s="281"/>
      <c r="K9" s="279"/>
    </row>
    <row r="10" ht="15" customHeight="1">
      <c r="B10" s="282"/>
      <c r="C10" s="281"/>
      <c r="D10" s="281" t="s">
        <v>1020</v>
      </c>
      <c r="E10" s="281"/>
      <c r="F10" s="281"/>
      <c r="G10" s="281"/>
      <c r="H10" s="281"/>
      <c r="I10" s="281"/>
      <c r="J10" s="281"/>
      <c r="K10" s="279"/>
    </row>
    <row r="11" ht="15" customHeight="1">
      <c r="B11" s="282"/>
      <c r="C11" s="283"/>
      <c r="D11" s="281" t="s">
        <v>1021</v>
      </c>
      <c r="E11" s="281"/>
      <c r="F11" s="281"/>
      <c r="G11" s="281"/>
      <c r="H11" s="281"/>
      <c r="I11" s="281"/>
      <c r="J11" s="281"/>
      <c r="K11" s="279"/>
    </row>
    <row r="12" ht="12.75" customHeight="1">
      <c r="B12" s="282"/>
      <c r="C12" s="283"/>
      <c r="D12" s="283"/>
      <c r="E12" s="283"/>
      <c r="F12" s="283"/>
      <c r="G12" s="283"/>
      <c r="H12" s="283"/>
      <c r="I12" s="283"/>
      <c r="J12" s="283"/>
      <c r="K12" s="279"/>
    </row>
    <row r="13" ht="15" customHeight="1">
      <c r="B13" s="282"/>
      <c r="C13" s="283"/>
      <c r="D13" s="281" t="s">
        <v>1022</v>
      </c>
      <c r="E13" s="281"/>
      <c r="F13" s="281"/>
      <c r="G13" s="281"/>
      <c r="H13" s="281"/>
      <c r="I13" s="281"/>
      <c r="J13" s="281"/>
      <c r="K13" s="279"/>
    </row>
    <row r="14" ht="15" customHeight="1">
      <c r="B14" s="282"/>
      <c r="C14" s="283"/>
      <c r="D14" s="281" t="s">
        <v>1023</v>
      </c>
      <c r="E14" s="281"/>
      <c r="F14" s="281"/>
      <c r="G14" s="281"/>
      <c r="H14" s="281"/>
      <c r="I14" s="281"/>
      <c r="J14" s="281"/>
      <c r="K14" s="279"/>
    </row>
    <row r="15" ht="15" customHeight="1">
      <c r="B15" s="282"/>
      <c r="C15" s="283"/>
      <c r="D15" s="281" t="s">
        <v>1024</v>
      </c>
      <c r="E15" s="281"/>
      <c r="F15" s="281"/>
      <c r="G15" s="281"/>
      <c r="H15" s="281"/>
      <c r="I15" s="281"/>
      <c r="J15" s="281"/>
      <c r="K15" s="279"/>
    </row>
    <row r="16" ht="15" customHeight="1">
      <c r="B16" s="282"/>
      <c r="C16" s="283"/>
      <c r="D16" s="283"/>
      <c r="E16" s="284" t="s">
        <v>82</v>
      </c>
      <c r="F16" s="281" t="s">
        <v>1025</v>
      </c>
      <c r="G16" s="281"/>
      <c r="H16" s="281"/>
      <c r="I16" s="281"/>
      <c r="J16" s="281"/>
      <c r="K16" s="279"/>
    </row>
    <row r="17" ht="15" customHeight="1">
      <c r="B17" s="282"/>
      <c r="C17" s="283"/>
      <c r="D17" s="283"/>
      <c r="E17" s="284" t="s">
        <v>1026</v>
      </c>
      <c r="F17" s="281" t="s">
        <v>1027</v>
      </c>
      <c r="G17" s="281"/>
      <c r="H17" s="281"/>
      <c r="I17" s="281"/>
      <c r="J17" s="281"/>
      <c r="K17" s="279"/>
    </row>
    <row r="18" ht="15" customHeight="1">
      <c r="B18" s="282"/>
      <c r="C18" s="283"/>
      <c r="D18" s="283"/>
      <c r="E18" s="284" t="s">
        <v>1028</v>
      </c>
      <c r="F18" s="281" t="s">
        <v>1029</v>
      </c>
      <c r="G18" s="281"/>
      <c r="H18" s="281"/>
      <c r="I18" s="281"/>
      <c r="J18" s="281"/>
      <c r="K18" s="279"/>
    </row>
    <row r="19" ht="15" customHeight="1">
      <c r="B19" s="282"/>
      <c r="C19" s="283"/>
      <c r="D19" s="283"/>
      <c r="E19" s="284" t="s">
        <v>1030</v>
      </c>
      <c r="F19" s="281" t="s">
        <v>1031</v>
      </c>
      <c r="G19" s="281"/>
      <c r="H19" s="281"/>
      <c r="I19" s="281"/>
      <c r="J19" s="281"/>
      <c r="K19" s="279"/>
    </row>
    <row r="20" ht="15" customHeight="1">
      <c r="B20" s="282"/>
      <c r="C20" s="283"/>
      <c r="D20" s="283"/>
      <c r="E20" s="284" t="s">
        <v>1032</v>
      </c>
      <c r="F20" s="281" t="s">
        <v>1033</v>
      </c>
      <c r="G20" s="281"/>
      <c r="H20" s="281"/>
      <c r="I20" s="281"/>
      <c r="J20" s="281"/>
      <c r="K20" s="279"/>
    </row>
    <row r="21" ht="15" customHeight="1">
      <c r="B21" s="282"/>
      <c r="C21" s="283"/>
      <c r="D21" s="283"/>
      <c r="E21" s="284" t="s">
        <v>1034</v>
      </c>
      <c r="F21" s="281" t="s">
        <v>1035</v>
      </c>
      <c r="G21" s="281"/>
      <c r="H21" s="281"/>
      <c r="I21" s="281"/>
      <c r="J21" s="281"/>
      <c r="K21" s="279"/>
    </row>
    <row r="22" ht="12.75" customHeight="1">
      <c r="B22" s="282"/>
      <c r="C22" s="283"/>
      <c r="D22" s="283"/>
      <c r="E22" s="283"/>
      <c r="F22" s="283"/>
      <c r="G22" s="283"/>
      <c r="H22" s="283"/>
      <c r="I22" s="283"/>
      <c r="J22" s="283"/>
      <c r="K22" s="279"/>
    </row>
    <row r="23" ht="15" customHeight="1">
      <c r="B23" s="282"/>
      <c r="C23" s="281" t="s">
        <v>1036</v>
      </c>
      <c r="D23" s="281"/>
      <c r="E23" s="281"/>
      <c r="F23" s="281"/>
      <c r="G23" s="281"/>
      <c r="H23" s="281"/>
      <c r="I23" s="281"/>
      <c r="J23" s="281"/>
      <c r="K23" s="279"/>
    </row>
    <row r="24" ht="15" customHeight="1">
      <c r="B24" s="282"/>
      <c r="C24" s="281" t="s">
        <v>1037</v>
      </c>
      <c r="D24" s="281"/>
      <c r="E24" s="281"/>
      <c r="F24" s="281"/>
      <c r="G24" s="281"/>
      <c r="H24" s="281"/>
      <c r="I24" s="281"/>
      <c r="J24" s="281"/>
      <c r="K24" s="279"/>
    </row>
    <row r="25" ht="15" customHeight="1">
      <c r="B25" s="282"/>
      <c r="C25" s="281"/>
      <c r="D25" s="281" t="s">
        <v>1038</v>
      </c>
      <c r="E25" s="281"/>
      <c r="F25" s="281"/>
      <c r="G25" s="281"/>
      <c r="H25" s="281"/>
      <c r="I25" s="281"/>
      <c r="J25" s="281"/>
      <c r="K25" s="279"/>
    </row>
    <row r="26" ht="15" customHeight="1">
      <c r="B26" s="282"/>
      <c r="C26" s="283"/>
      <c r="D26" s="281" t="s">
        <v>1039</v>
      </c>
      <c r="E26" s="281"/>
      <c r="F26" s="281"/>
      <c r="G26" s="281"/>
      <c r="H26" s="281"/>
      <c r="I26" s="281"/>
      <c r="J26" s="281"/>
      <c r="K26" s="279"/>
    </row>
    <row r="27" ht="12.75" customHeight="1">
      <c r="B27" s="282"/>
      <c r="C27" s="283"/>
      <c r="D27" s="283"/>
      <c r="E27" s="283"/>
      <c r="F27" s="283"/>
      <c r="G27" s="283"/>
      <c r="H27" s="283"/>
      <c r="I27" s="283"/>
      <c r="J27" s="283"/>
      <c r="K27" s="279"/>
    </row>
    <row r="28" ht="15" customHeight="1">
      <c r="B28" s="282"/>
      <c r="C28" s="283"/>
      <c r="D28" s="281" t="s">
        <v>1040</v>
      </c>
      <c r="E28" s="281"/>
      <c r="F28" s="281"/>
      <c r="G28" s="281"/>
      <c r="H28" s="281"/>
      <c r="I28" s="281"/>
      <c r="J28" s="281"/>
      <c r="K28" s="279"/>
    </row>
    <row r="29" ht="15" customHeight="1">
      <c r="B29" s="282"/>
      <c r="C29" s="283"/>
      <c r="D29" s="281" t="s">
        <v>1041</v>
      </c>
      <c r="E29" s="281"/>
      <c r="F29" s="281"/>
      <c r="G29" s="281"/>
      <c r="H29" s="281"/>
      <c r="I29" s="281"/>
      <c r="J29" s="281"/>
      <c r="K29" s="279"/>
    </row>
    <row r="30" ht="12.75" customHeight="1">
      <c r="B30" s="282"/>
      <c r="C30" s="283"/>
      <c r="D30" s="283"/>
      <c r="E30" s="283"/>
      <c r="F30" s="283"/>
      <c r="G30" s="283"/>
      <c r="H30" s="283"/>
      <c r="I30" s="283"/>
      <c r="J30" s="283"/>
      <c r="K30" s="279"/>
    </row>
    <row r="31" ht="15" customHeight="1">
      <c r="B31" s="282"/>
      <c r="C31" s="283"/>
      <c r="D31" s="281" t="s">
        <v>1042</v>
      </c>
      <c r="E31" s="281"/>
      <c r="F31" s="281"/>
      <c r="G31" s="281"/>
      <c r="H31" s="281"/>
      <c r="I31" s="281"/>
      <c r="J31" s="281"/>
      <c r="K31" s="279"/>
    </row>
    <row r="32" ht="15" customHeight="1">
      <c r="B32" s="282"/>
      <c r="C32" s="283"/>
      <c r="D32" s="281" t="s">
        <v>1043</v>
      </c>
      <c r="E32" s="281"/>
      <c r="F32" s="281"/>
      <c r="G32" s="281"/>
      <c r="H32" s="281"/>
      <c r="I32" s="281"/>
      <c r="J32" s="281"/>
      <c r="K32" s="279"/>
    </row>
    <row r="33" ht="15" customHeight="1">
      <c r="B33" s="282"/>
      <c r="C33" s="283"/>
      <c r="D33" s="281" t="s">
        <v>1044</v>
      </c>
      <c r="E33" s="281"/>
      <c r="F33" s="281"/>
      <c r="G33" s="281"/>
      <c r="H33" s="281"/>
      <c r="I33" s="281"/>
      <c r="J33" s="281"/>
      <c r="K33" s="279"/>
    </row>
    <row r="34" ht="15" customHeight="1">
      <c r="B34" s="282"/>
      <c r="C34" s="283"/>
      <c r="D34" s="281"/>
      <c r="E34" s="285" t="s">
        <v>125</v>
      </c>
      <c r="F34" s="281"/>
      <c r="G34" s="281" t="s">
        <v>1045</v>
      </c>
      <c r="H34" s="281"/>
      <c r="I34" s="281"/>
      <c r="J34" s="281"/>
      <c r="K34" s="279"/>
    </row>
    <row r="35" ht="30.75" customHeight="1">
      <c r="B35" s="282"/>
      <c r="C35" s="283"/>
      <c r="D35" s="281"/>
      <c r="E35" s="285" t="s">
        <v>1046</v>
      </c>
      <c r="F35" s="281"/>
      <c r="G35" s="281" t="s">
        <v>1047</v>
      </c>
      <c r="H35" s="281"/>
      <c r="I35" s="281"/>
      <c r="J35" s="281"/>
      <c r="K35" s="279"/>
    </row>
    <row r="36" ht="15" customHeight="1">
      <c r="B36" s="282"/>
      <c r="C36" s="283"/>
      <c r="D36" s="281"/>
      <c r="E36" s="285" t="s">
        <v>56</v>
      </c>
      <c r="F36" s="281"/>
      <c r="G36" s="281" t="s">
        <v>1048</v>
      </c>
      <c r="H36" s="281"/>
      <c r="I36" s="281"/>
      <c r="J36" s="281"/>
      <c r="K36" s="279"/>
    </row>
    <row r="37" ht="15" customHeight="1">
      <c r="B37" s="282"/>
      <c r="C37" s="283"/>
      <c r="D37" s="281"/>
      <c r="E37" s="285" t="s">
        <v>126</v>
      </c>
      <c r="F37" s="281"/>
      <c r="G37" s="281" t="s">
        <v>1049</v>
      </c>
      <c r="H37" s="281"/>
      <c r="I37" s="281"/>
      <c r="J37" s="281"/>
      <c r="K37" s="279"/>
    </row>
    <row r="38" ht="15" customHeight="1">
      <c r="B38" s="282"/>
      <c r="C38" s="283"/>
      <c r="D38" s="281"/>
      <c r="E38" s="285" t="s">
        <v>127</v>
      </c>
      <c r="F38" s="281"/>
      <c r="G38" s="281" t="s">
        <v>1050</v>
      </c>
      <c r="H38" s="281"/>
      <c r="I38" s="281"/>
      <c r="J38" s="281"/>
      <c r="K38" s="279"/>
    </row>
    <row r="39" ht="15" customHeight="1">
      <c r="B39" s="282"/>
      <c r="C39" s="283"/>
      <c r="D39" s="281"/>
      <c r="E39" s="285" t="s">
        <v>128</v>
      </c>
      <c r="F39" s="281"/>
      <c r="G39" s="281" t="s">
        <v>1051</v>
      </c>
      <c r="H39" s="281"/>
      <c r="I39" s="281"/>
      <c r="J39" s="281"/>
      <c r="K39" s="279"/>
    </row>
    <row r="40" ht="15" customHeight="1">
      <c r="B40" s="282"/>
      <c r="C40" s="283"/>
      <c r="D40" s="281"/>
      <c r="E40" s="285" t="s">
        <v>1052</v>
      </c>
      <c r="F40" s="281"/>
      <c r="G40" s="281" t="s">
        <v>1053</v>
      </c>
      <c r="H40" s="281"/>
      <c r="I40" s="281"/>
      <c r="J40" s="281"/>
      <c r="K40" s="279"/>
    </row>
    <row r="41" ht="15" customHeight="1">
      <c r="B41" s="282"/>
      <c r="C41" s="283"/>
      <c r="D41" s="281"/>
      <c r="E41" s="285"/>
      <c r="F41" s="281"/>
      <c r="G41" s="281" t="s">
        <v>1054</v>
      </c>
      <c r="H41" s="281"/>
      <c r="I41" s="281"/>
      <c r="J41" s="281"/>
      <c r="K41" s="279"/>
    </row>
    <row r="42" ht="15" customHeight="1">
      <c r="B42" s="282"/>
      <c r="C42" s="283"/>
      <c r="D42" s="281"/>
      <c r="E42" s="285" t="s">
        <v>1055</v>
      </c>
      <c r="F42" s="281"/>
      <c r="G42" s="281" t="s">
        <v>1056</v>
      </c>
      <c r="H42" s="281"/>
      <c r="I42" s="281"/>
      <c r="J42" s="281"/>
      <c r="K42" s="279"/>
    </row>
    <row r="43" ht="15" customHeight="1">
      <c r="B43" s="282"/>
      <c r="C43" s="283"/>
      <c r="D43" s="281"/>
      <c r="E43" s="285" t="s">
        <v>130</v>
      </c>
      <c r="F43" s="281"/>
      <c r="G43" s="281" t="s">
        <v>1057</v>
      </c>
      <c r="H43" s="281"/>
      <c r="I43" s="281"/>
      <c r="J43" s="281"/>
      <c r="K43" s="279"/>
    </row>
    <row r="44" ht="12.75" customHeight="1">
      <c r="B44" s="282"/>
      <c r="C44" s="283"/>
      <c r="D44" s="281"/>
      <c r="E44" s="281"/>
      <c r="F44" s="281"/>
      <c r="G44" s="281"/>
      <c r="H44" s="281"/>
      <c r="I44" s="281"/>
      <c r="J44" s="281"/>
      <c r="K44" s="279"/>
    </row>
    <row r="45" ht="15" customHeight="1">
      <c r="B45" s="282"/>
      <c r="C45" s="283"/>
      <c r="D45" s="281" t="s">
        <v>1058</v>
      </c>
      <c r="E45" s="281"/>
      <c r="F45" s="281"/>
      <c r="G45" s="281"/>
      <c r="H45" s="281"/>
      <c r="I45" s="281"/>
      <c r="J45" s="281"/>
      <c r="K45" s="279"/>
    </row>
    <row r="46" ht="15" customHeight="1">
      <c r="B46" s="282"/>
      <c r="C46" s="283"/>
      <c r="D46" s="283"/>
      <c r="E46" s="281" t="s">
        <v>1059</v>
      </c>
      <c r="F46" s="281"/>
      <c r="G46" s="281"/>
      <c r="H46" s="281"/>
      <c r="I46" s="281"/>
      <c r="J46" s="281"/>
      <c r="K46" s="279"/>
    </row>
    <row r="47" ht="15" customHeight="1">
      <c r="B47" s="282"/>
      <c r="C47" s="283"/>
      <c r="D47" s="283"/>
      <c r="E47" s="281" t="s">
        <v>1060</v>
      </c>
      <c r="F47" s="281"/>
      <c r="G47" s="281"/>
      <c r="H47" s="281"/>
      <c r="I47" s="281"/>
      <c r="J47" s="281"/>
      <c r="K47" s="279"/>
    </row>
    <row r="48" ht="15" customHeight="1">
      <c r="B48" s="282"/>
      <c r="C48" s="283"/>
      <c r="D48" s="283"/>
      <c r="E48" s="281" t="s">
        <v>1061</v>
      </c>
      <c r="F48" s="281"/>
      <c r="G48" s="281"/>
      <c r="H48" s="281"/>
      <c r="I48" s="281"/>
      <c r="J48" s="281"/>
      <c r="K48" s="279"/>
    </row>
    <row r="49" ht="15" customHeight="1">
      <c r="B49" s="282"/>
      <c r="C49" s="283"/>
      <c r="D49" s="281" t="s">
        <v>1062</v>
      </c>
      <c r="E49" s="281"/>
      <c r="F49" s="281"/>
      <c r="G49" s="281"/>
      <c r="H49" s="281"/>
      <c r="I49" s="281"/>
      <c r="J49" s="281"/>
      <c r="K49" s="279"/>
    </row>
    <row r="50" ht="25.5" customHeight="1">
      <c r="B50" s="277"/>
      <c r="C50" s="278" t="s">
        <v>1063</v>
      </c>
      <c r="D50" s="278"/>
      <c r="E50" s="278"/>
      <c r="F50" s="278"/>
      <c r="G50" s="278"/>
      <c r="H50" s="278"/>
      <c r="I50" s="278"/>
      <c r="J50" s="278"/>
      <c r="K50" s="279"/>
    </row>
    <row r="51" ht="5.25" customHeight="1">
      <c r="B51" s="277"/>
      <c r="C51" s="280"/>
      <c r="D51" s="280"/>
      <c r="E51" s="280"/>
      <c r="F51" s="280"/>
      <c r="G51" s="280"/>
      <c r="H51" s="280"/>
      <c r="I51" s="280"/>
      <c r="J51" s="280"/>
      <c r="K51" s="279"/>
    </row>
    <row r="52" ht="15" customHeight="1">
      <c r="B52" s="277"/>
      <c r="C52" s="281" t="s">
        <v>1064</v>
      </c>
      <c r="D52" s="281"/>
      <c r="E52" s="281"/>
      <c r="F52" s="281"/>
      <c r="G52" s="281"/>
      <c r="H52" s="281"/>
      <c r="I52" s="281"/>
      <c r="J52" s="281"/>
      <c r="K52" s="279"/>
    </row>
    <row r="53" ht="15" customHeight="1">
      <c r="B53" s="277"/>
      <c r="C53" s="281" t="s">
        <v>1065</v>
      </c>
      <c r="D53" s="281"/>
      <c r="E53" s="281"/>
      <c r="F53" s="281"/>
      <c r="G53" s="281"/>
      <c r="H53" s="281"/>
      <c r="I53" s="281"/>
      <c r="J53" s="281"/>
      <c r="K53" s="279"/>
    </row>
    <row r="54" ht="12.75" customHeight="1">
      <c r="B54" s="277"/>
      <c r="C54" s="281"/>
      <c r="D54" s="281"/>
      <c r="E54" s="281"/>
      <c r="F54" s="281"/>
      <c r="G54" s="281"/>
      <c r="H54" s="281"/>
      <c r="I54" s="281"/>
      <c r="J54" s="281"/>
      <c r="K54" s="279"/>
    </row>
    <row r="55" ht="15" customHeight="1">
      <c r="B55" s="277"/>
      <c r="C55" s="281" t="s">
        <v>1066</v>
      </c>
      <c r="D55" s="281"/>
      <c r="E55" s="281"/>
      <c r="F55" s="281"/>
      <c r="G55" s="281"/>
      <c r="H55" s="281"/>
      <c r="I55" s="281"/>
      <c r="J55" s="281"/>
      <c r="K55" s="279"/>
    </row>
    <row r="56" ht="15" customHeight="1">
      <c r="B56" s="277"/>
      <c r="C56" s="283"/>
      <c r="D56" s="281" t="s">
        <v>1067</v>
      </c>
      <c r="E56" s="281"/>
      <c r="F56" s="281"/>
      <c r="G56" s="281"/>
      <c r="H56" s="281"/>
      <c r="I56" s="281"/>
      <c r="J56" s="281"/>
      <c r="K56" s="279"/>
    </row>
    <row r="57" ht="15" customHeight="1">
      <c r="B57" s="277"/>
      <c r="C57" s="283"/>
      <c r="D57" s="281" t="s">
        <v>1068</v>
      </c>
      <c r="E57" s="281"/>
      <c r="F57" s="281"/>
      <c r="G57" s="281"/>
      <c r="H57" s="281"/>
      <c r="I57" s="281"/>
      <c r="J57" s="281"/>
      <c r="K57" s="279"/>
    </row>
    <row r="58" ht="15" customHeight="1">
      <c r="B58" s="277"/>
      <c r="C58" s="283"/>
      <c r="D58" s="281" t="s">
        <v>1069</v>
      </c>
      <c r="E58" s="281"/>
      <c r="F58" s="281"/>
      <c r="G58" s="281"/>
      <c r="H58" s="281"/>
      <c r="I58" s="281"/>
      <c r="J58" s="281"/>
      <c r="K58" s="279"/>
    </row>
    <row r="59" ht="15" customHeight="1">
      <c r="B59" s="277"/>
      <c r="C59" s="283"/>
      <c r="D59" s="281" t="s">
        <v>1070</v>
      </c>
      <c r="E59" s="281"/>
      <c r="F59" s="281"/>
      <c r="G59" s="281"/>
      <c r="H59" s="281"/>
      <c r="I59" s="281"/>
      <c r="J59" s="281"/>
      <c r="K59" s="279"/>
    </row>
    <row r="60" ht="15" customHeight="1">
      <c r="B60" s="277"/>
      <c r="C60" s="283"/>
      <c r="D60" s="286" t="s">
        <v>1071</v>
      </c>
      <c r="E60" s="286"/>
      <c r="F60" s="286"/>
      <c r="G60" s="286"/>
      <c r="H60" s="286"/>
      <c r="I60" s="286"/>
      <c r="J60" s="286"/>
      <c r="K60" s="279"/>
    </row>
    <row r="61" ht="15" customHeight="1">
      <c r="B61" s="277"/>
      <c r="C61" s="283"/>
      <c r="D61" s="281" t="s">
        <v>1072</v>
      </c>
      <c r="E61" s="281"/>
      <c r="F61" s="281"/>
      <c r="G61" s="281"/>
      <c r="H61" s="281"/>
      <c r="I61" s="281"/>
      <c r="J61" s="281"/>
      <c r="K61" s="279"/>
    </row>
    <row r="62" ht="12.75" customHeight="1">
      <c r="B62" s="277"/>
      <c r="C62" s="283"/>
      <c r="D62" s="283"/>
      <c r="E62" s="287"/>
      <c r="F62" s="283"/>
      <c r="G62" s="283"/>
      <c r="H62" s="283"/>
      <c r="I62" s="283"/>
      <c r="J62" s="283"/>
      <c r="K62" s="279"/>
    </row>
    <row r="63" ht="15" customHeight="1">
      <c r="B63" s="277"/>
      <c r="C63" s="283"/>
      <c r="D63" s="281" t="s">
        <v>1073</v>
      </c>
      <c r="E63" s="281"/>
      <c r="F63" s="281"/>
      <c r="G63" s="281"/>
      <c r="H63" s="281"/>
      <c r="I63" s="281"/>
      <c r="J63" s="281"/>
      <c r="K63" s="279"/>
    </row>
    <row r="64" ht="15" customHeight="1">
      <c r="B64" s="277"/>
      <c r="C64" s="283"/>
      <c r="D64" s="286" t="s">
        <v>1074</v>
      </c>
      <c r="E64" s="286"/>
      <c r="F64" s="286"/>
      <c r="G64" s="286"/>
      <c r="H64" s="286"/>
      <c r="I64" s="286"/>
      <c r="J64" s="286"/>
      <c r="K64" s="279"/>
    </row>
    <row r="65" ht="15" customHeight="1">
      <c r="B65" s="277"/>
      <c r="C65" s="283"/>
      <c r="D65" s="281" t="s">
        <v>1075</v>
      </c>
      <c r="E65" s="281"/>
      <c r="F65" s="281"/>
      <c r="G65" s="281"/>
      <c r="H65" s="281"/>
      <c r="I65" s="281"/>
      <c r="J65" s="281"/>
      <c r="K65" s="279"/>
    </row>
    <row r="66" ht="15" customHeight="1">
      <c r="B66" s="277"/>
      <c r="C66" s="283"/>
      <c r="D66" s="281" t="s">
        <v>1076</v>
      </c>
      <c r="E66" s="281"/>
      <c r="F66" s="281"/>
      <c r="G66" s="281"/>
      <c r="H66" s="281"/>
      <c r="I66" s="281"/>
      <c r="J66" s="281"/>
      <c r="K66" s="279"/>
    </row>
    <row r="67" ht="15" customHeight="1">
      <c r="B67" s="277"/>
      <c r="C67" s="283"/>
      <c r="D67" s="281" t="s">
        <v>1077</v>
      </c>
      <c r="E67" s="281"/>
      <c r="F67" s="281"/>
      <c r="G67" s="281"/>
      <c r="H67" s="281"/>
      <c r="I67" s="281"/>
      <c r="J67" s="281"/>
      <c r="K67" s="279"/>
    </row>
    <row r="68" ht="15" customHeight="1">
      <c r="B68" s="277"/>
      <c r="C68" s="283"/>
      <c r="D68" s="281" t="s">
        <v>1078</v>
      </c>
      <c r="E68" s="281"/>
      <c r="F68" s="281"/>
      <c r="G68" s="281"/>
      <c r="H68" s="281"/>
      <c r="I68" s="281"/>
      <c r="J68" s="281"/>
      <c r="K68" s="279"/>
    </row>
    <row r="69" ht="12.75" customHeight="1">
      <c r="B69" s="288"/>
      <c r="C69" s="289"/>
      <c r="D69" s="289"/>
      <c r="E69" s="289"/>
      <c r="F69" s="289"/>
      <c r="G69" s="289"/>
      <c r="H69" s="289"/>
      <c r="I69" s="289"/>
      <c r="J69" s="289"/>
      <c r="K69" s="290"/>
    </row>
    <row r="70" ht="18.75" customHeight="1">
      <c r="B70" s="291"/>
      <c r="C70" s="291"/>
      <c r="D70" s="291"/>
      <c r="E70" s="291"/>
      <c r="F70" s="291"/>
      <c r="G70" s="291"/>
      <c r="H70" s="291"/>
      <c r="I70" s="291"/>
      <c r="J70" s="291"/>
      <c r="K70" s="292"/>
    </row>
    <row r="71" ht="18.75" customHeight="1">
      <c r="B71" s="292"/>
      <c r="C71" s="292"/>
      <c r="D71" s="292"/>
      <c r="E71" s="292"/>
      <c r="F71" s="292"/>
      <c r="G71" s="292"/>
      <c r="H71" s="292"/>
      <c r="I71" s="292"/>
      <c r="J71" s="292"/>
      <c r="K71" s="292"/>
    </row>
    <row r="72" ht="7.5" customHeight="1">
      <c r="B72" s="293"/>
      <c r="C72" s="294"/>
      <c r="D72" s="294"/>
      <c r="E72" s="294"/>
      <c r="F72" s="294"/>
      <c r="G72" s="294"/>
      <c r="H72" s="294"/>
      <c r="I72" s="294"/>
      <c r="J72" s="294"/>
      <c r="K72" s="295"/>
    </row>
    <row r="73" ht="45" customHeight="1">
      <c r="B73" s="296"/>
      <c r="C73" s="297" t="s">
        <v>96</v>
      </c>
      <c r="D73" s="297"/>
      <c r="E73" s="297"/>
      <c r="F73" s="297"/>
      <c r="G73" s="297"/>
      <c r="H73" s="297"/>
      <c r="I73" s="297"/>
      <c r="J73" s="297"/>
      <c r="K73" s="298"/>
    </row>
    <row r="74" ht="17.25" customHeight="1">
      <c r="B74" s="296"/>
      <c r="C74" s="299" t="s">
        <v>1079</v>
      </c>
      <c r="D74" s="299"/>
      <c r="E74" s="299"/>
      <c r="F74" s="299" t="s">
        <v>1080</v>
      </c>
      <c r="G74" s="300"/>
      <c r="H74" s="299" t="s">
        <v>126</v>
      </c>
      <c r="I74" s="299" t="s">
        <v>60</v>
      </c>
      <c r="J74" s="299" t="s">
        <v>1081</v>
      </c>
      <c r="K74" s="298"/>
    </row>
    <row r="75" ht="17.25" customHeight="1">
      <c r="B75" s="296"/>
      <c r="C75" s="301" t="s">
        <v>1082</v>
      </c>
      <c r="D75" s="301"/>
      <c r="E75" s="301"/>
      <c r="F75" s="302" t="s">
        <v>1083</v>
      </c>
      <c r="G75" s="303"/>
      <c r="H75" s="301"/>
      <c r="I75" s="301"/>
      <c r="J75" s="301" t="s">
        <v>1084</v>
      </c>
      <c r="K75" s="298"/>
    </row>
    <row r="76" ht="5.25" customHeight="1">
      <c r="B76" s="296"/>
      <c r="C76" s="304"/>
      <c r="D76" s="304"/>
      <c r="E76" s="304"/>
      <c r="F76" s="304"/>
      <c r="G76" s="305"/>
      <c r="H76" s="304"/>
      <c r="I76" s="304"/>
      <c r="J76" s="304"/>
      <c r="K76" s="298"/>
    </row>
    <row r="77" ht="15" customHeight="1">
      <c r="B77" s="296"/>
      <c r="C77" s="285" t="s">
        <v>56</v>
      </c>
      <c r="D77" s="304"/>
      <c r="E77" s="304"/>
      <c r="F77" s="306" t="s">
        <v>1085</v>
      </c>
      <c r="G77" s="305"/>
      <c r="H77" s="285" t="s">
        <v>1086</v>
      </c>
      <c r="I77" s="285" t="s">
        <v>1087</v>
      </c>
      <c r="J77" s="285">
        <v>20</v>
      </c>
      <c r="K77" s="298"/>
    </row>
    <row r="78" ht="15" customHeight="1">
      <c r="B78" s="296"/>
      <c r="C78" s="285" t="s">
        <v>1088</v>
      </c>
      <c r="D78" s="285"/>
      <c r="E78" s="285"/>
      <c r="F78" s="306" t="s">
        <v>1085</v>
      </c>
      <c r="G78" s="305"/>
      <c r="H78" s="285" t="s">
        <v>1089</v>
      </c>
      <c r="I78" s="285" t="s">
        <v>1087</v>
      </c>
      <c r="J78" s="285">
        <v>120</v>
      </c>
      <c r="K78" s="298"/>
    </row>
    <row r="79" ht="15" customHeight="1">
      <c r="B79" s="307"/>
      <c r="C79" s="285" t="s">
        <v>1090</v>
      </c>
      <c r="D79" s="285"/>
      <c r="E79" s="285"/>
      <c r="F79" s="306" t="s">
        <v>1091</v>
      </c>
      <c r="G79" s="305"/>
      <c r="H79" s="285" t="s">
        <v>1092</v>
      </c>
      <c r="I79" s="285" t="s">
        <v>1087</v>
      </c>
      <c r="J79" s="285">
        <v>50</v>
      </c>
      <c r="K79" s="298"/>
    </row>
    <row r="80" ht="15" customHeight="1">
      <c r="B80" s="307"/>
      <c r="C80" s="285" t="s">
        <v>1093</v>
      </c>
      <c r="D80" s="285"/>
      <c r="E80" s="285"/>
      <c r="F80" s="306" t="s">
        <v>1085</v>
      </c>
      <c r="G80" s="305"/>
      <c r="H80" s="285" t="s">
        <v>1094</v>
      </c>
      <c r="I80" s="285" t="s">
        <v>1095</v>
      </c>
      <c r="J80" s="285"/>
      <c r="K80" s="298"/>
    </row>
    <row r="81" ht="15" customHeight="1">
      <c r="B81" s="307"/>
      <c r="C81" s="308" t="s">
        <v>1096</v>
      </c>
      <c r="D81" s="308"/>
      <c r="E81" s="308"/>
      <c r="F81" s="309" t="s">
        <v>1091</v>
      </c>
      <c r="G81" s="308"/>
      <c r="H81" s="308" t="s">
        <v>1097</v>
      </c>
      <c r="I81" s="308" t="s">
        <v>1087</v>
      </c>
      <c r="J81" s="308">
        <v>15</v>
      </c>
      <c r="K81" s="298"/>
    </row>
    <row r="82" ht="15" customHeight="1">
      <c r="B82" s="307"/>
      <c r="C82" s="308" t="s">
        <v>1098</v>
      </c>
      <c r="D82" s="308"/>
      <c r="E82" s="308"/>
      <c r="F82" s="309" t="s">
        <v>1091</v>
      </c>
      <c r="G82" s="308"/>
      <c r="H82" s="308" t="s">
        <v>1099</v>
      </c>
      <c r="I82" s="308" t="s">
        <v>1087</v>
      </c>
      <c r="J82" s="308">
        <v>15</v>
      </c>
      <c r="K82" s="298"/>
    </row>
    <row r="83" ht="15" customHeight="1">
      <c r="B83" s="307"/>
      <c r="C83" s="308" t="s">
        <v>1100</v>
      </c>
      <c r="D83" s="308"/>
      <c r="E83" s="308"/>
      <c r="F83" s="309" t="s">
        <v>1091</v>
      </c>
      <c r="G83" s="308"/>
      <c r="H83" s="308" t="s">
        <v>1101</v>
      </c>
      <c r="I83" s="308" t="s">
        <v>1087</v>
      </c>
      <c r="J83" s="308">
        <v>20</v>
      </c>
      <c r="K83" s="298"/>
    </row>
    <row r="84" ht="15" customHeight="1">
      <c r="B84" s="307"/>
      <c r="C84" s="308" t="s">
        <v>1102</v>
      </c>
      <c r="D84" s="308"/>
      <c r="E84" s="308"/>
      <c r="F84" s="309" t="s">
        <v>1091</v>
      </c>
      <c r="G84" s="308"/>
      <c r="H84" s="308" t="s">
        <v>1103</v>
      </c>
      <c r="I84" s="308" t="s">
        <v>1087</v>
      </c>
      <c r="J84" s="308">
        <v>20</v>
      </c>
      <c r="K84" s="298"/>
    </row>
    <row r="85" ht="15" customHeight="1">
      <c r="B85" s="307"/>
      <c r="C85" s="285" t="s">
        <v>1104</v>
      </c>
      <c r="D85" s="285"/>
      <c r="E85" s="285"/>
      <c r="F85" s="306" t="s">
        <v>1091</v>
      </c>
      <c r="G85" s="305"/>
      <c r="H85" s="285" t="s">
        <v>1105</v>
      </c>
      <c r="I85" s="285" t="s">
        <v>1087</v>
      </c>
      <c r="J85" s="285">
        <v>50</v>
      </c>
      <c r="K85" s="298"/>
    </row>
    <row r="86" ht="15" customHeight="1">
      <c r="B86" s="307"/>
      <c r="C86" s="285" t="s">
        <v>1106</v>
      </c>
      <c r="D86" s="285"/>
      <c r="E86" s="285"/>
      <c r="F86" s="306" t="s">
        <v>1091</v>
      </c>
      <c r="G86" s="305"/>
      <c r="H86" s="285" t="s">
        <v>1107</v>
      </c>
      <c r="I86" s="285" t="s">
        <v>1087</v>
      </c>
      <c r="J86" s="285">
        <v>20</v>
      </c>
      <c r="K86" s="298"/>
    </row>
    <row r="87" ht="15" customHeight="1">
      <c r="B87" s="307"/>
      <c r="C87" s="285" t="s">
        <v>1108</v>
      </c>
      <c r="D87" s="285"/>
      <c r="E87" s="285"/>
      <c r="F87" s="306" t="s">
        <v>1091</v>
      </c>
      <c r="G87" s="305"/>
      <c r="H87" s="285" t="s">
        <v>1109</v>
      </c>
      <c r="I87" s="285" t="s">
        <v>1087</v>
      </c>
      <c r="J87" s="285">
        <v>20</v>
      </c>
      <c r="K87" s="298"/>
    </row>
    <row r="88" ht="15" customHeight="1">
      <c r="B88" s="307"/>
      <c r="C88" s="285" t="s">
        <v>1110</v>
      </c>
      <c r="D88" s="285"/>
      <c r="E88" s="285"/>
      <c r="F88" s="306" t="s">
        <v>1091</v>
      </c>
      <c r="G88" s="305"/>
      <c r="H88" s="285" t="s">
        <v>1111</v>
      </c>
      <c r="I88" s="285" t="s">
        <v>1087</v>
      </c>
      <c r="J88" s="285">
        <v>50</v>
      </c>
      <c r="K88" s="298"/>
    </row>
    <row r="89" ht="15" customHeight="1">
      <c r="B89" s="307"/>
      <c r="C89" s="285" t="s">
        <v>1112</v>
      </c>
      <c r="D89" s="285"/>
      <c r="E89" s="285"/>
      <c r="F89" s="306" t="s">
        <v>1091</v>
      </c>
      <c r="G89" s="305"/>
      <c r="H89" s="285" t="s">
        <v>1112</v>
      </c>
      <c r="I89" s="285" t="s">
        <v>1087</v>
      </c>
      <c r="J89" s="285">
        <v>50</v>
      </c>
      <c r="K89" s="298"/>
    </row>
    <row r="90" ht="15" customHeight="1">
      <c r="B90" s="307"/>
      <c r="C90" s="285" t="s">
        <v>131</v>
      </c>
      <c r="D90" s="285"/>
      <c r="E90" s="285"/>
      <c r="F90" s="306" t="s">
        <v>1091</v>
      </c>
      <c r="G90" s="305"/>
      <c r="H90" s="285" t="s">
        <v>1113</v>
      </c>
      <c r="I90" s="285" t="s">
        <v>1087</v>
      </c>
      <c r="J90" s="285">
        <v>255</v>
      </c>
      <c r="K90" s="298"/>
    </row>
    <row r="91" ht="15" customHeight="1">
      <c r="B91" s="307"/>
      <c r="C91" s="285" t="s">
        <v>1114</v>
      </c>
      <c r="D91" s="285"/>
      <c r="E91" s="285"/>
      <c r="F91" s="306" t="s">
        <v>1085</v>
      </c>
      <c r="G91" s="305"/>
      <c r="H91" s="285" t="s">
        <v>1115</v>
      </c>
      <c r="I91" s="285" t="s">
        <v>1116</v>
      </c>
      <c r="J91" s="285"/>
      <c r="K91" s="298"/>
    </row>
    <row r="92" ht="15" customHeight="1">
      <c r="B92" s="307"/>
      <c r="C92" s="285" t="s">
        <v>1117</v>
      </c>
      <c r="D92" s="285"/>
      <c r="E92" s="285"/>
      <c r="F92" s="306" t="s">
        <v>1085</v>
      </c>
      <c r="G92" s="305"/>
      <c r="H92" s="285" t="s">
        <v>1118</v>
      </c>
      <c r="I92" s="285" t="s">
        <v>1119</v>
      </c>
      <c r="J92" s="285"/>
      <c r="K92" s="298"/>
    </row>
    <row r="93" ht="15" customHeight="1">
      <c r="B93" s="307"/>
      <c r="C93" s="285" t="s">
        <v>1120</v>
      </c>
      <c r="D93" s="285"/>
      <c r="E93" s="285"/>
      <c r="F93" s="306" t="s">
        <v>1085</v>
      </c>
      <c r="G93" s="305"/>
      <c r="H93" s="285" t="s">
        <v>1120</v>
      </c>
      <c r="I93" s="285" t="s">
        <v>1119</v>
      </c>
      <c r="J93" s="285"/>
      <c r="K93" s="298"/>
    </row>
    <row r="94" ht="15" customHeight="1">
      <c r="B94" s="307"/>
      <c r="C94" s="285" t="s">
        <v>41</v>
      </c>
      <c r="D94" s="285"/>
      <c r="E94" s="285"/>
      <c r="F94" s="306" t="s">
        <v>1085</v>
      </c>
      <c r="G94" s="305"/>
      <c r="H94" s="285" t="s">
        <v>1121</v>
      </c>
      <c r="I94" s="285" t="s">
        <v>1119</v>
      </c>
      <c r="J94" s="285"/>
      <c r="K94" s="298"/>
    </row>
    <row r="95" ht="15" customHeight="1">
      <c r="B95" s="307"/>
      <c r="C95" s="285" t="s">
        <v>51</v>
      </c>
      <c r="D95" s="285"/>
      <c r="E95" s="285"/>
      <c r="F95" s="306" t="s">
        <v>1085</v>
      </c>
      <c r="G95" s="305"/>
      <c r="H95" s="285" t="s">
        <v>1122</v>
      </c>
      <c r="I95" s="285" t="s">
        <v>1119</v>
      </c>
      <c r="J95" s="285"/>
      <c r="K95" s="298"/>
    </row>
    <row r="96" ht="15" customHeight="1">
      <c r="B96" s="310"/>
      <c r="C96" s="311"/>
      <c r="D96" s="311"/>
      <c r="E96" s="311"/>
      <c r="F96" s="311"/>
      <c r="G96" s="311"/>
      <c r="H96" s="311"/>
      <c r="I96" s="311"/>
      <c r="J96" s="311"/>
      <c r="K96" s="312"/>
    </row>
    <row r="97" ht="18.75" customHeight="1">
      <c r="B97" s="313"/>
      <c r="C97" s="314"/>
      <c r="D97" s="314"/>
      <c r="E97" s="314"/>
      <c r="F97" s="314"/>
      <c r="G97" s="314"/>
      <c r="H97" s="314"/>
      <c r="I97" s="314"/>
      <c r="J97" s="314"/>
      <c r="K97" s="313"/>
    </row>
    <row r="98" ht="18.75" customHeight="1">
      <c r="B98" s="292"/>
      <c r="C98" s="292"/>
      <c r="D98" s="292"/>
      <c r="E98" s="292"/>
      <c r="F98" s="292"/>
      <c r="G98" s="292"/>
      <c r="H98" s="292"/>
      <c r="I98" s="292"/>
      <c r="J98" s="292"/>
      <c r="K98" s="292"/>
    </row>
    <row r="99" ht="7.5" customHeight="1">
      <c r="B99" s="293"/>
      <c r="C99" s="294"/>
      <c r="D99" s="294"/>
      <c r="E99" s="294"/>
      <c r="F99" s="294"/>
      <c r="G99" s="294"/>
      <c r="H99" s="294"/>
      <c r="I99" s="294"/>
      <c r="J99" s="294"/>
      <c r="K99" s="295"/>
    </row>
    <row r="100" ht="45" customHeight="1">
      <c r="B100" s="296"/>
      <c r="C100" s="297" t="s">
        <v>1123</v>
      </c>
      <c r="D100" s="297"/>
      <c r="E100" s="297"/>
      <c r="F100" s="297"/>
      <c r="G100" s="297"/>
      <c r="H100" s="297"/>
      <c r="I100" s="297"/>
      <c r="J100" s="297"/>
      <c r="K100" s="298"/>
    </row>
    <row r="101" ht="17.25" customHeight="1">
      <c r="B101" s="296"/>
      <c r="C101" s="299" t="s">
        <v>1079</v>
      </c>
      <c r="D101" s="299"/>
      <c r="E101" s="299"/>
      <c r="F101" s="299" t="s">
        <v>1080</v>
      </c>
      <c r="G101" s="300"/>
      <c r="H101" s="299" t="s">
        <v>126</v>
      </c>
      <c r="I101" s="299" t="s">
        <v>60</v>
      </c>
      <c r="J101" s="299" t="s">
        <v>1081</v>
      </c>
      <c r="K101" s="298"/>
    </row>
    <row r="102" ht="17.25" customHeight="1">
      <c r="B102" s="296"/>
      <c r="C102" s="301" t="s">
        <v>1082</v>
      </c>
      <c r="D102" s="301"/>
      <c r="E102" s="301"/>
      <c r="F102" s="302" t="s">
        <v>1083</v>
      </c>
      <c r="G102" s="303"/>
      <c r="H102" s="301"/>
      <c r="I102" s="301"/>
      <c r="J102" s="301" t="s">
        <v>1084</v>
      </c>
      <c r="K102" s="298"/>
    </row>
    <row r="103" ht="5.25" customHeight="1">
      <c r="B103" s="296"/>
      <c r="C103" s="299"/>
      <c r="D103" s="299"/>
      <c r="E103" s="299"/>
      <c r="F103" s="299"/>
      <c r="G103" s="315"/>
      <c r="H103" s="299"/>
      <c r="I103" s="299"/>
      <c r="J103" s="299"/>
      <c r="K103" s="298"/>
    </row>
    <row r="104" ht="15" customHeight="1">
      <c r="B104" s="296"/>
      <c r="C104" s="285" t="s">
        <v>56</v>
      </c>
      <c r="D104" s="304"/>
      <c r="E104" s="304"/>
      <c r="F104" s="306" t="s">
        <v>1085</v>
      </c>
      <c r="G104" s="315"/>
      <c r="H104" s="285" t="s">
        <v>1124</v>
      </c>
      <c r="I104" s="285" t="s">
        <v>1087</v>
      </c>
      <c r="J104" s="285">
        <v>20</v>
      </c>
      <c r="K104" s="298"/>
    </row>
    <row r="105" ht="15" customHeight="1">
      <c r="B105" s="296"/>
      <c r="C105" s="285" t="s">
        <v>1088</v>
      </c>
      <c r="D105" s="285"/>
      <c r="E105" s="285"/>
      <c r="F105" s="306" t="s">
        <v>1085</v>
      </c>
      <c r="G105" s="285"/>
      <c r="H105" s="285" t="s">
        <v>1124</v>
      </c>
      <c r="I105" s="285" t="s">
        <v>1087</v>
      </c>
      <c r="J105" s="285">
        <v>120</v>
      </c>
      <c r="K105" s="298"/>
    </row>
    <row r="106" ht="15" customHeight="1">
      <c r="B106" s="307"/>
      <c r="C106" s="285" t="s">
        <v>1090</v>
      </c>
      <c r="D106" s="285"/>
      <c r="E106" s="285"/>
      <c r="F106" s="306" t="s">
        <v>1091</v>
      </c>
      <c r="G106" s="285"/>
      <c r="H106" s="285" t="s">
        <v>1124</v>
      </c>
      <c r="I106" s="285" t="s">
        <v>1087</v>
      </c>
      <c r="J106" s="285">
        <v>50</v>
      </c>
      <c r="K106" s="298"/>
    </row>
    <row r="107" ht="15" customHeight="1">
      <c r="B107" s="307"/>
      <c r="C107" s="285" t="s">
        <v>1093</v>
      </c>
      <c r="D107" s="285"/>
      <c r="E107" s="285"/>
      <c r="F107" s="306" t="s">
        <v>1085</v>
      </c>
      <c r="G107" s="285"/>
      <c r="H107" s="285" t="s">
        <v>1124</v>
      </c>
      <c r="I107" s="285" t="s">
        <v>1095</v>
      </c>
      <c r="J107" s="285"/>
      <c r="K107" s="298"/>
    </row>
    <row r="108" ht="15" customHeight="1">
      <c r="B108" s="307"/>
      <c r="C108" s="285" t="s">
        <v>1104</v>
      </c>
      <c r="D108" s="285"/>
      <c r="E108" s="285"/>
      <c r="F108" s="306" t="s">
        <v>1091</v>
      </c>
      <c r="G108" s="285"/>
      <c r="H108" s="285" t="s">
        <v>1124</v>
      </c>
      <c r="I108" s="285" t="s">
        <v>1087</v>
      </c>
      <c r="J108" s="285">
        <v>50</v>
      </c>
      <c r="K108" s="298"/>
    </row>
    <row r="109" ht="15" customHeight="1">
      <c r="B109" s="307"/>
      <c r="C109" s="285" t="s">
        <v>1112</v>
      </c>
      <c r="D109" s="285"/>
      <c r="E109" s="285"/>
      <c r="F109" s="306" t="s">
        <v>1091</v>
      </c>
      <c r="G109" s="285"/>
      <c r="H109" s="285" t="s">
        <v>1124</v>
      </c>
      <c r="I109" s="285" t="s">
        <v>1087</v>
      </c>
      <c r="J109" s="285">
        <v>50</v>
      </c>
      <c r="K109" s="298"/>
    </row>
    <row r="110" ht="15" customHeight="1">
      <c r="B110" s="307"/>
      <c r="C110" s="285" t="s">
        <v>1110</v>
      </c>
      <c r="D110" s="285"/>
      <c r="E110" s="285"/>
      <c r="F110" s="306" t="s">
        <v>1091</v>
      </c>
      <c r="G110" s="285"/>
      <c r="H110" s="285" t="s">
        <v>1124</v>
      </c>
      <c r="I110" s="285" t="s">
        <v>1087</v>
      </c>
      <c r="J110" s="285">
        <v>50</v>
      </c>
      <c r="K110" s="298"/>
    </row>
    <row r="111" ht="15" customHeight="1">
      <c r="B111" s="307"/>
      <c r="C111" s="285" t="s">
        <v>56</v>
      </c>
      <c r="D111" s="285"/>
      <c r="E111" s="285"/>
      <c r="F111" s="306" t="s">
        <v>1085</v>
      </c>
      <c r="G111" s="285"/>
      <c r="H111" s="285" t="s">
        <v>1125</v>
      </c>
      <c r="I111" s="285" t="s">
        <v>1087</v>
      </c>
      <c r="J111" s="285">
        <v>20</v>
      </c>
      <c r="K111" s="298"/>
    </row>
    <row r="112" ht="15" customHeight="1">
      <c r="B112" s="307"/>
      <c r="C112" s="285" t="s">
        <v>1126</v>
      </c>
      <c r="D112" s="285"/>
      <c r="E112" s="285"/>
      <c r="F112" s="306" t="s">
        <v>1085</v>
      </c>
      <c r="G112" s="285"/>
      <c r="H112" s="285" t="s">
        <v>1127</v>
      </c>
      <c r="I112" s="285" t="s">
        <v>1087</v>
      </c>
      <c r="J112" s="285">
        <v>120</v>
      </c>
      <c r="K112" s="298"/>
    </row>
    <row r="113" ht="15" customHeight="1">
      <c r="B113" s="307"/>
      <c r="C113" s="285" t="s">
        <v>41</v>
      </c>
      <c r="D113" s="285"/>
      <c r="E113" s="285"/>
      <c r="F113" s="306" t="s">
        <v>1085</v>
      </c>
      <c r="G113" s="285"/>
      <c r="H113" s="285" t="s">
        <v>1128</v>
      </c>
      <c r="I113" s="285" t="s">
        <v>1119</v>
      </c>
      <c r="J113" s="285"/>
      <c r="K113" s="298"/>
    </row>
    <row r="114" ht="15" customHeight="1">
      <c r="B114" s="307"/>
      <c r="C114" s="285" t="s">
        <v>51</v>
      </c>
      <c r="D114" s="285"/>
      <c r="E114" s="285"/>
      <c r="F114" s="306" t="s">
        <v>1085</v>
      </c>
      <c r="G114" s="285"/>
      <c r="H114" s="285" t="s">
        <v>1129</v>
      </c>
      <c r="I114" s="285" t="s">
        <v>1119</v>
      </c>
      <c r="J114" s="285"/>
      <c r="K114" s="298"/>
    </row>
    <row r="115" ht="15" customHeight="1">
      <c r="B115" s="307"/>
      <c r="C115" s="285" t="s">
        <v>60</v>
      </c>
      <c r="D115" s="285"/>
      <c r="E115" s="285"/>
      <c r="F115" s="306" t="s">
        <v>1085</v>
      </c>
      <c r="G115" s="285"/>
      <c r="H115" s="285" t="s">
        <v>1130</v>
      </c>
      <c r="I115" s="285" t="s">
        <v>1131</v>
      </c>
      <c r="J115" s="285"/>
      <c r="K115" s="298"/>
    </row>
    <row r="116" ht="15" customHeight="1">
      <c r="B116" s="310"/>
      <c r="C116" s="316"/>
      <c r="D116" s="316"/>
      <c r="E116" s="316"/>
      <c r="F116" s="316"/>
      <c r="G116" s="316"/>
      <c r="H116" s="316"/>
      <c r="I116" s="316"/>
      <c r="J116" s="316"/>
      <c r="K116" s="312"/>
    </row>
    <row r="117" ht="18.75" customHeight="1">
      <c r="B117" s="317"/>
      <c r="C117" s="281"/>
      <c r="D117" s="281"/>
      <c r="E117" s="281"/>
      <c r="F117" s="318"/>
      <c r="G117" s="281"/>
      <c r="H117" s="281"/>
      <c r="I117" s="281"/>
      <c r="J117" s="281"/>
      <c r="K117" s="317"/>
    </row>
    <row r="118" ht="18.75" customHeight="1">
      <c r="B118" s="292"/>
      <c r="C118" s="292"/>
      <c r="D118" s="292"/>
      <c r="E118" s="292"/>
      <c r="F118" s="292"/>
      <c r="G118" s="292"/>
      <c r="H118" s="292"/>
      <c r="I118" s="292"/>
      <c r="J118" s="292"/>
      <c r="K118" s="292"/>
    </row>
    <row r="119" ht="7.5" customHeight="1">
      <c r="B119" s="319"/>
      <c r="C119" s="320"/>
      <c r="D119" s="320"/>
      <c r="E119" s="320"/>
      <c r="F119" s="320"/>
      <c r="G119" s="320"/>
      <c r="H119" s="320"/>
      <c r="I119" s="320"/>
      <c r="J119" s="320"/>
      <c r="K119" s="321"/>
    </row>
    <row r="120" ht="45" customHeight="1">
      <c r="B120" s="322"/>
      <c r="C120" s="275" t="s">
        <v>1132</v>
      </c>
      <c r="D120" s="275"/>
      <c r="E120" s="275"/>
      <c r="F120" s="275"/>
      <c r="G120" s="275"/>
      <c r="H120" s="275"/>
      <c r="I120" s="275"/>
      <c r="J120" s="275"/>
      <c r="K120" s="323"/>
    </row>
    <row r="121" ht="17.25" customHeight="1">
      <c r="B121" s="324"/>
      <c r="C121" s="299" t="s">
        <v>1079</v>
      </c>
      <c r="D121" s="299"/>
      <c r="E121" s="299"/>
      <c r="F121" s="299" t="s">
        <v>1080</v>
      </c>
      <c r="G121" s="300"/>
      <c r="H121" s="299" t="s">
        <v>126</v>
      </c>
      <c r="I121" s="299" t="s">
        <v>60</v>
      </c>
      <c r="J121" s="299" t="s">
        <v>1081</v>
      </c>
      <c r="K121" s="325"/>
    </row>
    <row r="122" ht="17.25" customHeight="1">
      <c r="B122" s="324"/>
      <c r="C122" s="301" t="s">
        <v>1082</v>
      </c>
      <c r="D122" s="301"/>
      <c r="E122" s="301"/>
      <c r="F122" s="302" t="s">
        <v>1083</v>
      </c>
      <c r="G122" s="303"/>
      <c r="H122" s="301"/>
      <c r="I122" s="301"/>
      <c r="J122" s="301" t="s">
        <v>1084</v>
      </c>
      <c r="K122" s="325"/>
    </row>
    <row r="123" ht="5.25" customHeight="1">
      <c r="B123" s="326"/>
      <c r="C123" s="304"/>
      <c r="D123" s="304"/>
      <c r="E123" s="304"/>
      <c r="F123" s="304"/>
      <c r="G123" s="285"/>
      <c r="H123" s="304"/>
      <c r="I123" s="304"/>
      <c r="J123" s="304"/>
      <c r="K123" s="327"/>
    </row>
    <row r="124" ht="15" customHeight="1">
      <c r="B124" s="326"/>
      <c r="C124" s="285" t="s">
        <v>1088</v>
      </c>
      <c r="D124" s="304"/>
      <c r="E124" s="304"/>
      <c r="F124" s="306" t="s">
        <v>1085</v>
      </c>
      <c r="G124" s="285"/>
      <c r="H124" s="285" t="s">
        <v>1124</v>
      </c>
      <c r="I124" s="285" t="s">
        <v>1087</v>
      </c>
      <c r="J124" s="285">
        <v>120</v>
      </c>
      <c r="K124" s="328"/>
    </row>
    <row r="125" ht="15" customHeight="1">
      <c r="B125" s="326"/>
      <c r="C125" s="285" t="s">
        <v>1133</v>
      </c>
      <c r="D125" s="285"/>
      <c r="E125" s="285"/>
      <c r="F125" s="306" t="s">
        <v>1085</v>
      </c>
      <c r="G125" s="285"/>
      <c r="H125" s="285" t="s">
        <v>1134</v>
      </c>
      <c r="I125" s="285" t="s">
        <v>1087</v>
      </c>
      <c r="J125" s="285" t="s">
        <v>1135</v>
      </c>
      <c r="K125" s="328"/>
    </row>
    <row r="126" ht="15" customHeight="1">
      <c r="B126" s="326"/>
      <c r="C126" s="285" t="s">
        <v>1034</v>
      </c>
      <c r="D126" s="285"/>
      <c r="E126" s="285"/>
      <c r="F126" s="306" t="s">
        <v>1085</v>
      </c>
      <c r="G126" s="285"/>
      <c r="H126" s="285" t="s">
        <v>1136</v>
      </c>
      <c r="I126" s="285" t="s">
        <v>1087</v>
      </c>
      <c r="J126" s="285" t="s">
        <v>1135</v>
      </c>
      <c r="K126" s="328"/>
    </row>
    <row r="127" ht="15" customHeight="1">
      <c r="B127" s="326"/>
      <c r="C127" s="285" t="s">
        <v>1096</v>
      </c>
      <c r="D127" s="285"/>
      <c r="E127" s="285"/>
      <c r="F127" s="306" t="s">
        <v>1091</v>
      </c>
      <c r="G127" s="285"/>
      <c r="H127" s="285" t="s">
        <v>1097</v>
      </c>
      <c r="I127" s="285" t="s">
        <v>1087</v>
      </c>
      <c r="J127" s="285">
        <v>15</v>
      </c>
      <c r="K127" s="328"/>
    </row>
    <row r="128" ht="15" customHeight="1">
      <c r="B128" s="326"/>
      <c r="C128" s="308" t="s">
        <v>1098</v>
      </c>
      <c r="D128" s="308"/>
      <c r="E128" s="308"/>
      <c r="F128" s="309" t="s">
        <v>1091</v>
      </c>
      <c r="G128" s="308"/>
      <c r="H128" s="308" t="s">
        <v>1099</v>
      </c>
      <c r="I128" s="308" t="s">
        <v>1087</v>
      </c>
      <c r="J128" s="308">
        <v>15</v>
      </c>
      <c r="K128" s="328"/>
    </row>
    <row r="129" ht="15" customHeight="1">
      <c r="B129" s="326"/>
      <c r="C129" s="308" t="s">
        <v>1100</v>
      </c>
      <c r="D129" s="308"/>
      <c r="E129" s="308"/>
      <c r="F129" s="309" t="s">
        <v>1091</v>
      </c>
      <c r="G129" s="308"/>
      <c r="H129" s="308" t="s">
        <v>1101</v>
      </c>
      <c r="I129" s="308" t="s">
        <v>1087</v>
      </c>
      <c r="J129" s="308">
        <v>20</v>
      </c>
      <c r="K129" s="328"/>
    </row>
    <row r="130" ht="15" customHeight="1">
      <c r="B130" s="326"/>
      <c r="C130" s="308" t="s">
        <v>1102</v>
      </c>
      <c r="D130" s="308"/>
      <c r="E130" s="308"/>
      <c r="F130" s="309" t="s">
        <v>1091</v>
      </c>
      <c r="G130" s="308"/>
      <c r="H130" s="308" t="s">
        <v>1103</v>
      </c>
      <c r="I130" s="308" t="s">
        <v>1087</v>
      </c>
      <c r="J130" s="308">
        <v>20</v>
      </c>
      <c r="K130" s="328"/>
    </row>
    <row r="131" ht="15" customHeight="1">
      <c r="B131" s="326"/>
      <c r="C131" s="285" t="s">
        <v>1090</v>
      </c>
      <c r="D131" s="285"/>
      <c r="E131" s="285"/>
      <c r="F131" s="306" t="s">
        <v>1091</v>
      </c>
      <c r="G131" s="285"/>
      <c r="H131" s="285" t="s">
        <v>1124</v>
      </c>
      <c r="I131" s="285" t="s">
        <v>1087</v>
      </c>
      <c r="J131" s="285">
        <v>50</v>
      </c>
      <c r="K131" s="328"/>
    </row>
    <row r="132" ht="15" customHeight="1">
      <c r="B132" s="326"/>
      <c r="C132" s="285" t="s">
        <v>1104</v>
      </c>
      <c r="D132" s="285"/>
      <c r="E132" s="285"/>
      <c r="F132" s="306" t="s">
        <v>1091</v>
      </c>
      <c r="G132" s="285"/>
      <c r="H132" s="285" t="s">
        <v>1124</v>
      </c>
      <c r="I132" s="285" t="s">
        <v>1087</v>
      </c>
      <c r="J132" s="285">
        <v>50</v>
      </c>
      <c r="K132" s="328"/>
    </row>
    <row r="133" ht="15" customHeight="1">
      <c r="B133" s="326"/>
      <c r="C133" s="285" t="s">
        <v>1110</v>
      </c>
      <c r="D133" s="285"/>
      <c r="E133" s="285"/>
      <c r="F133" s="306" t="s">
        <v>1091</v>
      </c>
      <c r="G133" s="285"/>
      <c r="H133" s="285" t="s">
        <v>1124</v>
      </c>
      <c r="I133" s="285" t="s">
        <v>1087</v>
      </c>
      <c r="J133" s="285">
        <v>50</v>
      </c>
      <c r="K133" s="328"/>
    </row>
    <row r="134" ht="15" customHeight="1">
      <c r="B134" s="326"/>
      <c r="C134" s="285" t="s">
        <v>1112</v>
      </c>
      <c r="D134" s="285"/>
      <c r="E134" s="285"/>
      <c r="F134" s="306" t="s">
        <v>1091</v>
      </c>
      <c r="G134" s="285"/>
      <c r="H134" s="285" t="s">
        <v>1124</v>
      </c>
      <c r="I134" s="285" t="s">
        <v>1087</v>
      </c>
      <c r="J134" s="285">
        <v>50</v>
      </c>
      <c r="K134" s="328"/>
    </row>
    <row r="135" ht="15" customHeight="1">
      <c r="B135" s="326"/>
      <c r="C135" s="285" t="s">
        <v>131</v>
      </c>
      <c r="D135" s="285"/>
      <c r="E135" s="285"/>
      <c r="F135" s="306" t="s">
        <v>1091</v>
      </c>
      <c r="G135" s="285"/>
      <c r="H135" s="285" t="s">
        <v>1137</v>
      </c>
      <c r="I135" s="285" t="s">
        <v>1087</v>
      </c>
      <c r="J135" s="285">
        <v>255</v>
      </c>
      <c r="K135" s="328"/>
    </row>
    <row r="136" ht="15" customHeight="1">
      <c r="B136" s="326"/>
      <c r="C136" s="285" t="s">
        <v>1114</v>
      </c>
      <c r="D136" s="285"/>
      <c r="E136" s="285"/>
      <c r="F136" s="306" t="s">
        <v>1085</v>
      </c>
      <c r="G136" s="285"/>
      <c r="H136" s="285" t="s">
        <v>1138</v>
      </c>
      <c r="I136" s="285" t="s">
        <v>1116</v>
      </c>
      <c r="J136" s="285"/>
      <c r="K136" s="328"/>
    </row>
    <row r="137" ht="15" customHeight="1">
      <c r="B137" s="326"/>
      <c r="C137" s="285" t="s">
        <v>1117</v>
      </c>
      <c r="D137" s="285"/>
      <c r="E137" s="285"/>
      <c r="F137" s="306" t="s">
        <v>1085</v>
      </c>
      <c r="G137" s="285"/>
      <c r="H137" s="285" t="s">
        <v>1139</v>
      </c>
      <c r="I137" s="285" t="s">
        <v>1119</v>
      </c>
      <c r="J137" s="285"/>
      <c r="K137" s="328"/>
    </row>
    <row r="138" ht="15" customHeight="1">
      <c r="B138" s="326"/>
      <c r="C138" s="285" t="s">
        <v>1120</v>
      </c>
      <c r="D138" s="285"/>
      <c r="E138" s="285"/>
      <c r="F138" s="306" t="s">
        <v>1085</v>
      </c>
      <c r="G138" s="285"/>
      <c r="H138" s="285" t="s">
        <v>1120</v>
      </c>
      <c r="I138" s="285" t="s">
        <v>1119</v>
      </c>
      <c r="J138" s="285"/>
      <c r="K138" s="328"/>
    </row>
    <row r="139" ht="15" customHeight="1">
      <c r="B139" s="326"/>
      <c r="C139" s="285" t="s">
        <v>41</v>
      </c>
      <c r="D139" s="285"/>
      <c r="E139" s="285"/>
      <c r="F139" s="306" t="s">
        <v>1085</v>
      </c>
      <c r="G139" s="285"/>
      <c r="H139" s="285" t="s">
        <v>1140</v>
      </c>
      <c r="I139" s="285" t="s">
        <v>1119</v>
      </c>
      <c r="J139" s="285"/>
      <c r="K139" s="328"/>
    </row>
    <row r="140" ht="15" customHeight="1">
      <c r="B140" s="326"/>
      <c r="C140" s="285" t="s">
        <v>1141</v>
      </c>
      <c r="D140" s="285"/>
      <c r="E140" s="285"/>
      <c r="F140" s="306" t="s">
        <v>1085</v>
      </c>
      <c r="G140" s="285"/>
      <c r="H140" s="285" t="s">
        <v>1142</v>
      </c>
      <c r="I140" s="285" t="s">
        <v>1119</v>
      </c>
      <c r="J140" s="285"/>
      <c r="K140" s="328"/>
    </row>
    <row r="141" ht="15" customHeight="1">
      <c r="B141" s="329"/>
      <c r="C141" s="330"/>
      <c r="D141" s="330"/>
      <c r="E141" s="330"/>
      <c r="F141" s="330"/>
      <c r="G141" s="330"/>
      <c r="H141" s="330"/>
      <c r="I141" s="330"/>
      <c r="J141" s="330"/>
      <c r="K141" s="331"/>
    </row>
    <row r="142" ht="18.75" customHeight="1">
      <c r="B142" s="281"/>
      <c r="C142" s="281"/>
      <c r="D142" s="281"/>
      <c r="E142" s="281"/>
      <c r="F142" s="318"/>
      <c r="G142" s="281"/>
      <c r="H142" s="281"/>
      <c r="I142" s="281"/>
      <c r="J142" s="281"/>
      <c r="K142" s="281"/>
    </row>
    <row r="143" ht="18.75" customHeight="1">
      <c r="B143" s="292"/>
      <c r="C143" s="292"/>
      <c r="D143" s="292"/>
      <c r="E143" s="292"/>
      <c r="F143" s="292"/>
      <c r="G143" s="292"/>
      <c r="H143" s="292"/>
      <c r="I143" s="292"/>
      <c r="J143" s="292"/>
      <c r="K143" s="292"/>
    </row>
    <row r="144" ht="7.5" customHeight="1">
      <c r="B144" s="293"/>
      <c r="C144" s="294"/>
      <c r="D144" s="294"/>
      <c r="E144" s="294"/>
      <c r="F144" s="294"/>
      <c r="G144" s="294"/>
      <c r="H144" s="294"/>
      <c r="I144" s="294"/>
      <c r="J144" s="294"/>
      <c r="K144" s="295"/>
    </row>
    <row r="145" ht="45" customHeight="1">
      <c r="B145" s="296"/>
      <c r="C145" s="297" t="s">
        <v>1143</v>
      </c>
      <c r="D145" s="297"/>
      <c r="E145" s="297"/>
      <c r="F145" s="297"/>
      <c r="G145" s="297"/>
      <c r="H145" s="297"/>
      <c r="I145" s="297"/>
      <c r="J145" s="297"/>
      <c r="K145" s="298"/>
    </row>
    <row r="146" ht="17.25" customHeight="1">
      <c r="B146" s="296"/>
      <c r="C146" s="299" t="s">
        <v>1079</v>
      </c>
      <c r="D146" s="299"/>
      <c r="E146" s="299"/>
      <c r="F146" s="299" t="s">
        <v>1080</v>
      </c>
      <c r="G146" s="300"/>
      <c r="H146" s="299" t="s">
        <v>126</v>
      </c>
      <c r="I146" s="299" t="s">
        <v>60</v>
      </c>
      <c r="J146" s="299" t="s">
        <v>1081</v>
      </c>
      <c r="K146" s="298"/>
    </row>
    <row r="147" ht="17.25" customHeight="1">
      <c r="B147" s="296"/>
      <c r="C147" s="301" t="s">
        <v>1082</v>
      </c>
      <c r="D147" s="301"/>
      <c r="E147" s="301"/>
      <c r="F147" s="302" t="s">
        <v>1083</v>
      </c>
      <c r="G147" s="303"/>
      <c r="H147" s="301"/>
      <c r="I147" s="301"/>
      <c r="J147" s="301" t="s">
        <v>1084</v>
      </c>
      <c r="K147" s="298"/>
    </row>
    <row r="148" ht="5.25" customHeight="1">
      <c r="B148" s="307"/>
      <c r="C148" s="304"/>
      <c r="D148" s="304"/>
      <c r="E148" s="304"/>
      <c r="F148" s="304"/>
      <c r="G148" s="305"/>
      <c r="H148" s="304"/>
      <c r="I148" s="304"/>
      <c r="J148" s="304"/>
      <c r="K148" s="328"/>
    </row>
    <row r="149" ht="15" customHeight="1">
      <c r="B149" s="307"/>
      <c r="C149" s="332" t="s">
        <v>1088</v>
      </c>
      <c r="D149" s="285"/>
      <c r="E149" s="285"/>
      <c r="F149" s="333" t="s">
        <v>1085</v>
      </c>
      <c r="G149" s="285"/>
      <c r="H149" s="332" t="s">
        <v>1124</v>
      </c>
      <c r="I149" s="332" t="s">
        <v>1087</v>
      </c>
      <c r="J149" s="332">
        <v>120</v>
      </c>
      <c r="K149" s="328"/>
    </row>
    <row r="150" ht="15" customHeight="1">
      <c r="B150" s="307"/>
      <c r="C150" s="332" t="s">
        <v>1133</v>
      </c>
      <c r="D150" s="285"/>
      <c r="E150" s="285"/>
      <c r="F150" s="333" t="s">
        <v>1085</v>
      </c>
      <c r="G150" s="285"/>
      <c r="H150" s="332" t="s">
        <v>1144</v>
      </c>
      <c r="I150" s="332" t="s">
        <v>1087</v>
      </c>
      <c r="J150" s="332" t="s">
        <v>1135</v>
      </c>
      <c r="K150" s="328"/>
    </row>
    <row r="151" ht="15" customHeight="1">
      <c r="B151" s="307"/>
      <c r="C151" s="332" t="s">
        <v>1034</v>
      </c>
      <c r="D151" s="285"/>
      <c r="E151" s="285"/>
      <c r="F151" s="333" t="s">
        <v>1085</v>
      </c>
      <c r="G151" s="285"/>
      <c r="H151" s="332" t="s">
        <v>1145</v>
      </c>
      <c r="I151" s="332" t="s">
        <v>1087</v>
      </c>
      <c r="J151" s="332" t="s">
        <v>1135</v>
      </c>
      <c r="K151" s="328"/>
    </row>
    <row r="152" ht="15" customHeight="1">
      <c r="B152" s="307"/>
      <c r="C152" s="332" t="s">
        <v>1090</v>
      </c>
      <c r="D152" s="285"/>
      <c r="E152" s="285"/>
      <c r="F152" s="333" t="s">
        <v>1091</v>
      </c>
      <c r="G152" s="285"/>
      <c r="H152" s="332" t="s">
        <v>1124</v>
      </c>
      <c r="I152" s="332" t="s">
        <v>1087</v>
      </c>
      <c r="J152" s="332">
        <v>50</v>
      </c>
      <c r="K152" s="328"/>
    </row>
    <row r="153" ht="15" customHeight="1">
      <c r="B153" s="307"/>
      <c r="C153" s="332" t="s">
        <v>1093</v>
      </c>
      <c r="D153" s="285"/>
      <c r="E153" s="285"/>
      <c r="F153" s="333" t="s">
        <v>1085</v>
      </c>
      <c r="G153" s="285"/>
      <c r="H153" s="332" t="s">
        <v>1124</v>
      </c>
      <c r="I153" s="332" t="s">
        <v>1095</v>
      </c>
      <c r="J153" s="332"/>
      <c r="K153" s="328"/>
    </row>
    <row r="154" ht="15" customHeight="1">
      <c r="B154" s="307"/>
      <c r="C154" s="332" t="s">
        <v>1104</v>
      </c>
      <c r="D154" s="285"/>
      <c r="E154" s="285"/>
      <c r="F154" s="333" t="s">
        <v>1091</v>
      </c>
      <c r="G154" s="285"/>
      <c r="H154" s="332" t="s">
        <v>1124</v>
      </c>
      <c r="I154" s="332" t="s">
        <v>1087</v>
      </c>
      <c r="J154" s="332">
        <v>50</v>
      </c>
      <c r="K154" s="328"/>
    </row>
    <row r="155" ht="15" customHeight="1">
      <c r="B155" s="307"/>
      <c r="C155" s="332" t="s">
        <v>1112</v>
      </c>
      <c r="D155" s="285"/>
      <c r="E155" s="285"/>
      <c r="F155" s="333" t="s">
        <v>1091</v>
      </c>
      <c r="G155" s="285"/>
      <c r="H155" s="332" t="s">
        <v>1124</v>
      </c>
      <c r="I155" s="332" t="s">
        <v>1087</v>
      </c>
      <c r="J155" s="332">
        <v>50</v>
      </c>
      <c r="K155" s="328"/>
    </row>
    <row r="156" ht="15" customHeight="1">
      <c r="B156" s="307"/>
      <c r="C156" s="332" t="s">
        <v>1110</v>
      </c>
      <c r="D156" s="285"/>
      <c r="E156" s="285"/>
      <c r="F156" s="333" t="s">
        <v>1091</v>
      </c>
      <c r="G156" s="285"/>
      <c r="H156" s="332" t="s">
        <v>1124</v>
      </c>
      <c r="I156" s="332" t="s">
        <v>1087</v>
      </c>
      <c r="J156" s="332">
        <v>50</v>
      </c>
      <c r="K156" s="328"/>
    </row>
    <row r="157" ht="15" customHeight="1">
      <c r="B157" s="307"/>
      <c r="C157" s="332" t="s">
        <v>101</v>
      </c>
      <c r="D157" s="285"/>
      <c r="E157" s="285"/>
      <c r="F157" s="333" t="s">
        <v>1085</v>
      </c>
      <c r="G157" s="285"/>
      <c r="H157" s="332" t="s">
        <v>1146</v>
      </c>
      <c r="I157" s="332" t="s">
        <v>1087</v>
      </c>
      <c r="J157" s="332" t="s">
        <v>1147</v>
      </c>
      <c r="K157" s="328"/>
    </row>
    <row r="158" ht="15" customHeight="1">
      <c r="B158" s="307"/>
      <c r="C158" s="332" t="s">
        <v>1148</v>
      </c>
      <c r="D158" s="285"/>
      <c r="E158" s="285"/>
      <c r="F158" s="333" t="s">
        <v>1085</v>
      </c>
      <c r="G158" s="285"/>
      <c r="H158" s="332" t="s">
        <v>1149</v>
      </c>
      <c r="I158" s="332" t="s">
        <v>1119</v>
      </c>
      <c r="J158" s="332"/>
      <c r="K158" s="328"/>
    </row>
    <row r="159" ht="15" customHeight="1">
      <c r="B159" s="334"/>
      <c r="C159" s="316"/>
      <c r="D159" s="316"/>
      <c r="E159" s="316"/>
      <c r="F159" s="316"/>
      <c r="G159" s="316"/>
      <c r="H159" s="316"/>
      <c r="I159" s="316"/>
      <c r="J159" s="316"/>
      <c r="K159" s="335"/>
    </row>
    <row r="160" ht="18.75" customHeight="1">
      <c r="B160" s="281"/>
      <c r="C160" s="285"/>
      <c r="D160" s="285"/>
      <c r="E160" s="285"/>
      <c r="F160" s="306"/>
      <c r="G160" s="285"/>
      <c r="H160" s="285"/>
      <c r="I160" s="285"/>
      <c r="J160" s="285"/>
      <c r="K160" s="281"/>
    </row>
    <row r="161" ht="18.75" customHeight="1">
      <c r="B161" s="292"/>
      <c r="C161" s="292"/>
      <c r="D161" s="292"/>
      <c r="E161" s="292"/>
      <c r="F161" s="292"/>
      <c r="G161" s="292"/>
      <c r="H161" s="292"/>
      <c r="I161" s="292"/>
      <c r="J161" s="292"/>
      <c r="K161" s="292"/>
    </row>
    <row r="162" ht="7.5" customHeight="1">
      <c r="B162" s="271"/>
      <c r="C162" s="272"/>
      <c r="D162" s="272"/>
      <c r="E162" s="272"/>
      <c r="F162" s="272"/>
      <c r="G162" s="272"/>
      <c r="H162" s="272"/>
      <c r="I162" s="272"/>
      <c r="J162" s="272"/>
      <c r="K162" s="273"/>
    </row>
    <row r="163" ht="45" customHeight="1">
      <c r="B163" s="274"/>
      <c r="C163" s="275" t="s">
        <v>1150</v>
      </c>
      <c r="D163" s="275"/>
      <c r="E163" s="275"/>
      <c r="F163" s="275"/>
      <c r="G163" s="275"/>
      <c r="H163" s="275"/>
      <c r="I163" s="275"/>
      <c r="J163" s="275"/>
      <c r="K163" s="276"/>
    </row>
    <row r="164" ht="17.25" customHeight="1">
      <c r="B164" s="274"/>
      <c r="C164" s="299" t="s">
        <v>1079</v>
      </c>
      <c r="D164" s="299"/>
      <c r="E164" s="299"/>
      <c r="F164" s="299" t="s">
        <v>1080</v>
      </c>
      <c r="G164" s="336"/>
      <c r="H164" s="337" t="s">
        <v>126</v>
      </c>
      <c r="I164" s="337" t="s">
        <v>60</v>
      </c>
      <c r="J164" s="299" t="s">
        <v>1081</v>
      </c>
      <c r="K164" s="276"/>
    </row>
    <row r="165" ht="17.25" customHeight="1">
      <c r="B165" s="277"/>
      <c r="C165" s="301" t="s">
        <v>1082</v>
      </c>
      <c r="D165" s="301"/>
      <c r="E165" s="301"/>
      <c r="F165" s="302" t="s">
        <v>1083</v>
      </c>
      <c r="G165" s="338"/>
      <c r="H165" s="339"/>
      <c r="I165" s="339"/>
      <c r="J165" s="301" t="s">
        <v>1084</v>
      </c>
      <c r="K165" s="279"/>
    </row>
    <row r="166" ht="5.25" customHeight="1">
      <c r="B166" s="307"/>
      <c r="C166" s="304"/>
      <c r="D166" s="304"/>
      <c r="E166" s="304"/>
      <c r="F166" s="304"/>
      <c r="G166" s="305"/>
      <c r="H166" s="304"/>
      <c r="I166" s="304"/>
      <c r="J166" s="304"/>
      <c r="K166" s="328"/>
    </row>
    <row r="167" ht="15" customHeight="1">
      <c r="B167" s="307"/>
      <c r="C167" s="285" t="s">
        <v>1088</v>
      </c>
      <c r="D167" s="285"/>
      <c r="E167" s="285"/>
      <c r="F167" s="306" t="s">
        <v>1085</v>
      </c>
      <c r="G167" s="285"/>
      <c r="H167" s="285" t="s">
        <v>1124</v>
      </c>
      <c r="I167" s="285" t="s">
        <v>1087</v>
      </c>
      <c r="J167" s="285">
        <v>120</v>
      </c>
      <c r="K167" s="328"/>
    </row>
    <row r="168" ht="15" customHeight="1">
      <c r="B168" s="307"/>
      <c r="C168" s="285" t="s">
        <v>1133</v>
      </c>
      <c r="D168" s="285"/>
      <c r="E168" s="285"/>
      <c r="F168" s="306" t="s">
        <v>1085</v>
      </c>
      <c r="G168" s="285"/>
      <c r="H168" s="285" t="s">
        <v>1134</v>
      </c>
      <c r="I168" s="285" t="s">
        <v>1087</v>
      </c>
      <c r="J168" s="285" t="s">
        <v>1135</v>
      </c>
      <c r="K168" s="328"/>
    </row>
    <row r="169" ht="15" customHeight="1">
      <c r="B169" s="307"/>
      <c r="C169" s="285" t="s">
        <v>1034</v>
      </c>
      <c r="D169" s="285"/>
      <c r="E169" s="285"/>
      <c r="F169" s="306" t="s">
        <v>1085</v>
      </c>
      <c r="G169" s="285"/>
      <c r="H169" s="285" t="s">
        <v>1151</v>
      </c>
      <c r="I169" s="285" t="s">
        <v>1087</v>
      </c>
      <c r="J169" s="285" t="s">
        <v>1135</v>
      </c>
      <c r="K169" s="328"/>
    </row>
    <row r="170" ht="15" customHeight="1">
      <c r="B170" s="307"/>
      <c r="C170" s="285" t="s">
        <v>1090</v>
      </c>
      <c r="D170" s="285"/>
      <c r="E170" s="285"/>
      <c r="F170" s="306" t="s">
        <v>1091</v>
      </c>
      <c r="G170" s="285"/>
      <c r="H170" s="285" t="s">
        <v>1151</v>
      </c>
      <c r="I170" s="285" t="s">
        <v>1087</v>
      </c>
      <c r="J170" s="285">
        <v>50</v>
      </c>
      <c r="K170" s="328"/>
    </row>
    <row r="171" ht="15" customHeight="1">
      <c r="B171" s="307"/>
      <c r="C171" s="285" t="s">
        <v>1093</v>
      </c>
      <c r="D171" s="285"/>
      <c r="E171" s="285"/>
      <c r="F171" s="306" t="s">
        <v>1085</v>
      </c>
      <c r="G171" s="285"/>
      <c r="H171" s="285" t="s">
        <v>1151</v>
      </c>
      <c r="I171" s="285" t="s">
        <v>1095</v>
      </c>
      <c r="J171" s="285"/>
      <c r="K171" s="328"/>
    </row>
    <row r="172" ht="15" customHeight="1">
      <c r="B172" s="307"/>
      <c r="C172" s="285" t="s">
        <v>1104</v>
      </c>
      <c r="D172" s="285"/>
      <c r="E172" s="285"/>
      <c r="F172" s="306" t="s">
        <v>1091</v>
      </c>
      <c r="G172" s="285"/>
      <c r="H172" s="285" t="s">
        <v>1151</v>
      </c>
      <c r="I172" s="285" t="s">
        <v>1087</v>
      </c>
      <c r="J172" s="285">
        <v>50</v>
      </c>
      <c r="K172" s="328"/>
    </row>
    <row r="173" ht="15" customHeight="1">
      <c r="B173" s="307"/>
      <c r="C173" s="285" t="s">
        <v>1112</v>
      </c>
      <c r="D173" s="285"/>
      <c r="E173" s="285"/>
      <c r="F173" s="306" t="s">
        <v>1091</v>
      </c>
      <c r="G173" s="285"/>
      <c r="H173" s="285" t="s">
        <v>1151</v>
      </c>
      <c r="I173" s="285" t="s">
        <v>1087</v>
      </c>
      <c r="J173" s="285">
        <v>50</v>
      </c>
      <c r="K173" s="328"/>
    </row>
    <row r="174" ht="15" customHeight="1">
      <c r="B174" s="307"/>
      <c r="C174" s="285" t="s">
        <v>1110</v>
      </c>
      <c r="D174" s="285"/>
      <c r="E174" s="285"/>
      <c r="F174" s="306" t="s">
        <v>1091</v>
      </c>
      <c r="G174" s="285"/>
      <c r="H174" s="285" t="s">
        <v>1151</v>
      </c>
      <c r="I174" s="285" t="s">
        <v>1087</v>
      </c>
      <c r="J174" s="285">
        <v>50</v>
      </c>
      <c r="K174" s="328"/>
    </row>
    <row r="175" ht="15" customHeight="1">
      <c r="B175" s="307"/>
      <c r="C175" s="285" t="s">
        <v>125</v>
      </c>
      <c r="D175" s="285"/>
      <c r="E175" s="285"/>
      <c r="F175" s="306" t="s">
        <v>1085</v>
      </c>
      <c r="G175" s="285"/>
      <c r="H175" s="285" t="s">
        <v>1152</v>
      </c>
      <c r="I175" s="285" t="s">
        <v>1153</v>
      </c>
      <c r="J175" s="285"/>
      <c r="K175" s="328"/>
    </row>
    <row r="176" ht="15" customHeight="1">
      <c r="B176" s="307"/>
      <c r="C176" s="285" t="s">
        <v>60</v>
      </c>
      <c r="D176" s="285"/>
      <c r="E176" s="285"/>
      <c r="F176" s="306" t="s">
        <v>1085</v>
      </c>
      <c r="G176" s="285"/>
      <c r="H176" s="285" t="s">
        <v>1154</v>
      </c>
      <c r="I176" s="285" t="s">
        <v>1155</v>
      </c>
      <c r="J176" s="285">
        <v>1</v>
      </c>
      <c r="K176" s="328"/>
    </row>
    <row r="177" ht="15" customHeight="1">
      <c r="B177" s="307"/>
      <c r="C177" s="285" t="s">
        <v>56</v>
      </c>
      <c r="D177" s="285"/>
      <c r="E177" s="285"/>
      <c r="F177" s="306" t="s">
        <v>1085</v>
      </c>
      <c r="G177" s="285"/>
      <c r="H177" s="285" t="s">
        <v>1156</v>
      </c>
      <c r="I177" s="285" t="s">
        <v>1087</v>
      </c>
      <c r="J177" s="285">
        <v>20</v>
      </c>
      <c r="K177" s="328"/>
    </row>
    <row r="178" ht="15" customHeight="1">
      <c r="B178" s="307"/>
      <c r="C178" s="285" t="s">
        <v>126</v>
      </c>
      <c r="D178" s="285"/>
      <c r="E178" s="285"/>
      <c r="F178" s="306" t="s">
        <v>1085</v>
      </c>
      <c r="G178" s="285"/>
      <c r="H178" s="285" t="s">
        <v>1157</v>
      </c>
      <c r="I178" s="285" t="s">
        <v>1087</v>
      </c>
      <c r="J178" s="285">
        <v>255</v>
      </c>
      <c r="K178" s="328"/>
    </row>
    <row r="179" ht="15" customHeight="1">
      <c r="B179" s="307"/>
      <c r="C179" s="285" t="s">
        <v>127</v>
      </c>
      <c r="D179" s="285"/>
      <c r="E179" s="285"/>
      <c r="F179" s="306" t="s">
        <v>1085</v>
      </c>
      <c r="G179" s="285"/>
      <c r="H179" s="285" t="s">
        <v>1050</v>
      </c>
      <c r="I179" s="285" t="s">
        <v>1087</v>
      </c>
      <c r="J179" s="285">
        <v>10</v>
      </c>
      <c r="K179" s="328"/>
    </row>
    <row r="180" ht="15" customHeight="1">
      <c r="B180" s="307"/>
      <c r="C180" s="285" t="s">
        <v>128</v>
      </c>
      <c r="D180" s="285"/>
      <c r="E180" s="285"/>
      <c r="F180" s="306" t="s">
        <v>1085</v>
      </c>
      <c r="G180" s="285"/>
      <c r="H180" s="285" t="s">
        <v>1158</v>
      </c>
      <c r="I180" s="285" t="s">
        <v>1119</v>
      </c>
      <c r="J180" s="285"/>
      <c r="K180" s="328"/>
    </row>
    <row r="181" ht="15" customHeight="1">
      <c r="B181" s="307"/>
      <c r="C181" s="285" t="s">
        <v>1159</v>
      </c>
      <c r="D181" s="285"/>
      <c r="E181" s="285"/>
      <c r="F181" s="306" t="s">
        <v>1085</v>
      </c>
      <c r="G181" s="285"/>
      <c r="H181" s="285" t="s">
        <v>1160</v>
      </c>
      <c r="I181" s="285" t="s">
        <v>1119</v>
      </c>
      <c r="J181" s="285"/>
      <c r="K181" s="328"/>
    </row>
    <row r="182" ht="15" customHeight="1">
      <c r="B182" s="307"/>
      <c r="C182" s="285" t="s">
        <v>1148</v>
      </c>
      <c r="D182" s="285"/>
      <c r="E182" s="285"/>
      <c r="F182" s="306" t="s">
        <v>1085</v>
      </c>
      <c r="G182" s="285"/>
      <c r="H182" s="285" t="s">
        <v>1161</v>
      </c>
      <c r="I182" s="285" t="s">
        <v>1119</v>
      </c>
      <c r="J182" s="285"/>
      <c r="K182" s="328"/>
    </row>
    <row r="183" ht="15" customHeight="1">
      <c r="B183" s="307"/>
      <c r="C183" s="285" t="s">
        <v>130</v>
      </c>
      <c r="D183" s="285"/>
      <c r="E183" s="285"/>
      <c r="F183" s="306" t="s">
        <v>1091</v>
      </c>
      <c r="G183" s="285"/>
      <c r="H183" s="285" t="s">
        <v>1162</v>
      </c>
      <c r="I183" s="285" t="s">
        <v>1087</v>
      </c>
      <c r="J183" s="285">
        <v>50</v>
      </c>
      <c r="K183" s="328"/>
    </row>
    <row r="184" ht="15" customHeight="1">
      <c r="B184" s="307"/>
      <c r="C184" s="285" t="s">
        <v>1163</v>
      </c>
      <c r="D184" s="285"/>
      <c r="E184" s="285"/>
      <c r="F184" s="306" t="s">
        <v>1091</v>
      </c>
      <c r="G184" s="285"/>
      <c r="H184" s="285" t="s">
        <v>1164</v>
      </c>
      <c r="I184" s="285" t="s">
        <v>1165</v>
      </c>
      <c r="J184" s="285"/>
      <c r="K184" s="328"/>
    </row>
    <row r="185" ht="15" customHeight="1">
      <c r="B185" s="307"/>
      <c r="C185" s="285" t="s">
        <v>1166</v>
      </c>
      <c r="D185" s="285"/>
      <c r="E185" s="285"/>
      <c r="F185" s="306" t="s">
        <v>1091</v>
      </c>
      <c r="G185" s="285"/>
      <c r="H185" s="285" t="s">
        <v>1167</v>
      </c>
      <c r="I185" s="285" t="s">
        <v>1165</v>
      </c>
      <c r="J185" s="285"/>
      <c r="K185" s="328"/>
    </row>
    <row r="186" ht="15" customHeight="1">
      <c r="B186" s="307"/>
      <c r="C186" s="285" t="s">
        <v>1168</v>
      </c>
      <c r="D186" s="285"/>
      <c r="E186" s="285"/>
      <c r="F186" s="306" t="s">
        <v>1091</v>
      </c>
      <c r="G186" s="285"/>
      <c r="H186" s="285" t="s">
        <v>1169</v>
      </c>
      <c r="I186" s="285" t="s">
        <v>1165</v>
      </c>
      <c r="J186" s="285"/>
      <c r="K186" s="328"/>
    </row>
    <row r="187" ht="15" customHeight="1">
      <c r="B187" s="307"/>
      <c r="C187" s="340" t="s">
        <v>1170</v>
      </c>
      <c r="D187" s="285"/>
      <c r="E187" s="285"/>
      <c r="F187" s="306" t="s">
        <v>1091</v>
      </c>
      <c r="G187" s="285"/>
      <c r="H187" s="285" t="s">
        <v>1171</v>
      </c>
      <c r="I187" s="285" t="s">
        <v>1172</v>
      </c>
      <c r="J187" s="341" t="s">
        <v>1173</v>
      </c>
      <c r="K187" s="328"/>
    </row>
    <row r="188" ht="15" customHeight="1">
      <c r="B188" s="307"/>
      <c r="C188" s="291" t="s">
        <v>45</v>
      </c>
      <c r="D188" s="285"/>
      <c r="E188" s="285"/>
      <c r="F188" s="306" t="s">
        <v>1085</v>
      </c>
      <c r="G188" s="285"/>
      <c r="H188" s="281" t="s">
        <v>1174</v>
      </c>
      <c r="I188" s="285" t="s">
        <v>1175</v>
      </c>
      <c r="J188" s="285"/>
      <c r="K188" s="328"/>
    </row>
    <row r="189" ht="15" customHeight="1">
      <c r="B189" s="307"/>
      <c r="C189" s="291" t="s">
        <v>1176</v>
      </c>
      <c r="D189" s="285"/>
      <c r="E189" s="285"/>
      <c r="F189" s="306" t="s">
        <v>1085</v>
      </c>
      <c r="G189" s="285"/>
      <c r="H189" s="285" t="s">
        <v>1177</v>
      </c>
      <c r="I189" s="285" t="s">
        <v>1119</v>
      </c>
      <c r="J189" s="285"/>
      <c r="K189" s="328"/>
    </row>
    <row r="190" ht="15" customHeight="1">
      <c r="B190" s="307"/>
      <c r="C190" s="291" t="s">
        <v>1178</v>
      </c>
      <c r="D190" s="285"/>
      <c r="E190" s="285"/>
      <c r="F190" s="306" t="s">
        <v>1085</v>
      </c>
      <c r="G190" s="285"/>
      <c r="H190" s="285" t="s">
        <v>1179</v>
      </c>
      <c r="I190" s="285" t="s">
        <v>1119</v>
      </c>
      <c r="J190" s="285"/>
      <c r="K190" s="328"/>
    </row>
    <row r="191" ht="15" customHeight="1">
      <c r="B191" s="307"/>
      <c r="C191" s="291" t="s">
        <v>1180</v>
      </c>
      <c r="D191" s="285"/>
      <c r="E191" s="285"/>
      <c r="F191" s="306" t="s">
        <v>1091</v>
      </c>
      <c r="G191" s="285"/>
      <c r="H191" s="285" t="s">
        <v>1181</v>
      </c>
      <c r="I191" s="285" t="s">
        <v>1119</v>
      </c>
      <c r="J191" s="285"/>
      <c r="K191" s="328"/>
    </row>
    <row r="192" ht="15" customHeight="1">
      <c r="B192" s="334"/>
      <c r="C192" s="342"/>
      <c r="D192" s="316"/>
      <c r="E192" s="316"/>
      <c r="F192" s="316"/>
      <c r="G192" s="316"/>
      <c r="H192" s="316"/>
      <c r="I192" s="316"/>
      <c r="J192" s="316"/>
      <c r="K192" s="335"/>
    </row>
    <row r="193" ht="18.75" customHeight="1">
      <c r="B193" s="281"/>
      <c r="C193" s="285"/>
      <c r="D193" s="285"/>
      <c r="E193" s="285"/>
      <c r="F193" s="306"/>
      <c r="G193" s="285"/>
      <c r="H193" s="285"/>
      <c r="I193" s="285"/>
      <c r="J193" s="285"/>
      <c r="K193" s="281"/>
    </row>
    <row r="194" ht="18.75" customHeight="1">
      <c r="B194" s="281"/>
      <c r="C194" s="285"/>
      <c r="D194" s="285"/>
      <c r="E194" s="285"/>
      <c r="F194" s="306"/>
      <c r="G194" s="285"/>
      <c r="H194" s="285"/>
      <c r="I194" s="285"/>
      <c r="J194" s="285"/>
      <c r="K194" s="281"/>
    </row>
    <row r="195" ht="18.75" customHeight="1">
      <c r="B195" s="292"/>
      <c r="C195" s="292"/>
      <c r="D195" s="292"/>
      <c r="E195" s="292"/>
      <c r="F195" s="292"/>
      <c r="G195" s="292"/>
      <c r="H195" s="292"/>
      <c r="I195" s="292"/>
      <c r="J195" s="292"/>
      <c r="K195" s="292"/>
    </row>
    <row r="196" ht="13.5">
      <c r="B196" s="271"/>
      <c r="C196" s="272"/>
      <c r="D196" s="272"/>
      <c r="E196" s="272"/>
      <c r="F196" s="272"/>
      <c r="G196" s="272"/>
      <c r="H196" s="272"/>
      <c r="I196" s="272"/>
      <c r="J196" s="272"/>
      <c r="K196" s="273"/>
    </row>
    <row r="197" ht="21">
      <c r="B197" s="274"/>
      <c r="C197" s="275" t="s">
        <v>1182</v>
      </c>
      <c r="D197" s="275"/>
      <c r="E197" s="275"/>
      <c r="F197" s="275"/>
      <c r="G197" s="275"/>
      <c r="H197" s="275"/>
      <c r="I197" s="275"/>
      <c r="J197" s="275"/>
      <c r="K197" s="276"/>
    </row>
    <row r="198" ht="25.5" customHeight="1">
      <c r="B198" s="274"/>
      <c r="C198" s="343" t="s">
        <v>1183</v>
      </c>
      <c r="D198" s="343"/>
      <c r="E198" s="343"/>
      <c r="F198" s="343" t="s">
        <v>1184</v>
      </c>
      <c r="G198" s="344"/>
      <c r="H198" s="343" t="s">
        <v>1185</v>
      </c>
      <c r="I198" s="343"/>
      <c r="J198" s="343"/>
      <c r="K198" s="276"/>
    </row>
    <row r="199" ht="5.25" customHeight="1">
      <c r="B199" s="307"/>
      <c r="C199" s="304"/>
      <c r="D199" s="304"/>
      <c r="E199" s="304"/>
      <c r="F199" s="304"/>
      <c r="G199" s="285"/>
      <c r="H199" s="304"/>
      <c r="I199" s="304"/>
      <c r="J199" s="304"/>
      <c r="K199" s="328"/>
    </row>
    <row r="200" ht="15" customHeight="1">
      <c r="B200" s="307"/>
      <c r="C200" s="285" t="s">
        <v>1175</v>
      </c>
      <c r="D200" s="285"/>
      <c r="E200" s="285"/>
      <c r="F200" s="306" t="s">
        <v>46</v>
      </c>
      <c r="G200" s="285"/>
      <c r="H200" s="285" t="s">
        <v>1186</v>
      </c>
      <c r="I200" s="285"/>
      <c r="J200" s="285"/>
      <c r="K200" s="328"/>
    </row>
    <row r="201" ht="15" customHeight="1">
      <c r="B201" s="307"/>
      <c r="C201" s="313"/>
      <c r="D201" s="285"/>
      <c r="E201" s="285"/>
      <c r="F201" s="306" t="s">
        <v>47</v>
      </c>
      <c r="G201" s="285"/>
      <c r="H201" s="285" t="s">
        <v>1187</v>
      </c>
      <c r="I201" s="285"/>
      <c r="J201" s="285"/>
      <c r="K201" s="328"/>
    </row>
    <row r="202" ht="15" customHeight="1">
      <c r="B202" s="307"/>
      <c r="C202" s="313"/>
      <c r="D202" s="285"/>
      <c r="E202" s="285"/>
      <c r="F202" s="306" t="s">
        <v>50</v>
      </c>
      <c r="G202" s="285"/>
      <c r="H202" s="285" t="s">
        <v>1188</v>
      </c>
      <c r="I202" s="285"/>
      <c r="J202" s="285"/>
      <c r="K202" s="328"/>
    </row>
    <row r="203" ht="15" customHeight="1">
      <c r="B203" s="307"/>
      <c r="C203" s="285"/>
      <c r="D203" s="285"/>
      <c r="E203" s="285"/>
      <c r="F203" s="306" t="s">
        <v>48</v>
      </c>
      <c r="G203" s="285"/>
      <c r="H203" s="285" t="s">
        <v>1189</v>
      </c>
      <c r="I203" s="285"/>
      <c r="J203" s="285"/>
      <c r="K203" s="328"/>
    </row>
    <row r="204" ht="15" customHeight="1">
      <c r="B204" s="307"/>
      <c r="C204" s="285"/>
      <c r="D204" s="285"/>
      <c r="E204" s="285"/>
      <c r="F204" s="306" t="s">
        <v>49</v>
      </c>
      <c r="G204" s="285"/>
      <c r="H204" s="285" t="s">
        <v>1190</v>
      </c>
      <c r="I204" s="285"/>
      <c r="J204" s="285"/>
      <c r="K204" s="328"/>
    </row>
    <row r="205" ht="15" customHeight="1">
      <c r="B205" s="307"/>
      <c r="C205" s="285"/>
      <c r="D205" s="285"/>
      <c r="E205" s="285"/>
      <c r="F205" s="306"/>
      <c r="G205" s="285"/>
      <c r="H205" s="285"/>
      <c r="I205" s="285"/>
      <c r="J205" s="285"/>
      <c r="K205" s="328"/>
    </row>
    <row r="206" ht="15" customHeight="1">
      <c r="B206" s="307"/>
      <c r="C206" s="285" t="s">
        <v>1131</v>
      </c>
      <c r="D206" s="285"/>
      <c r="E206" s="285"/>
      <c r="F206" s="306" t="s">
        <v>82</v>
      </c>
      <c r="G206" s="285"/>
      <c r="H206" s="285" t="s">
        <v>1191</v>
      </c>
      <c r="I206" s="285"/>
      <c r="J206" s="285"/>
      <c r="K206" s="328"/>
    </row>
    <row r="207" ht="15" customHeight="1">
      <c r="B207" s="307"/>
      <c r="C207" s="313"/>
      <c r="D207" s="285"/>
      <c r="E207" s="285"/>
      <c r="F207" s="306" t="s">
        <v>1028</v>
      </c>
      <c r="G207" s="285"/>
      <c r="H207" s="285" t="s">
        <v>1029</v>
      </c>
      <c r="I207" s="285"/>
      <c r="J207" s="285"/>
      <c r="K207" s="328"/>
    </row>
    <row r="208" ht="15" customHeight="1">
      <c r="B208" s="307"/>
      <c r="C208" s="285"/>
      <c r="D208" s="285"/>
      <c r="E208" s="285"/>
      <c r="F208" s="306" t="s">
        <v>1026</v>
      </c>
      <c r="G208" s="285"/>
      <c r="H208" s="285" t="s">
        <v>1192</v>
      </c>
      <c r="I208" s="285"/>
      <c r="J208" s="285"/>
      <c r="K208" s="328"/>
    </row>
    <row r="209" ht="15" customHeight="1">
      <c r="B209" s="345"/>
      <c r="C209" s="313"/>
      <c r="D209" s="313"/>
      <c r="E209" s="313"/>
      <c r="F209" s="306" t="s">
        <v>1030</v>
      </c>
      <c r="G209" s="291"/>
      <c r="H209" s="332" t="s">
        <v>1031</v>
      </c>
      <c r="I209" s="332"/>
      <c r="J209" s="332"/>
      <c r="K209" s="346"/>
    </row>
    <row r="210" ht="15" customHeight="1">
      <c r="B210" s="345"/>
      <c r="C210" s="313"/>
      <c r="D210" s="313"/>
      <c r="E210" s="313"/>
      <c r="F210" s="306" t="s">
        <v>1032</v>
      </c>
      <c r="G210" s="291"/>
      <c r="H210" s="332" t="s">
        <v>1193</v>
      </c>
      <c r="I210" s="332"/>
      <c r="J210" s="332"/>
      <c r="K210" s="346"/>
    </row>
    <row r="211" ht="15" customHeight="1">
      <c r="B211" s="345"/>
      <c r="C211" s="313"/>
      <c r="D211" s="313"/>
      <c r="E211" s="313"/>
      <c r="F211" s="347"/>
      <c r="G211" s="291"/>
      <c r="H211" s="348"/>
      <c r="I211" s="348"/>
      <c r="J211" s="348"/>
      <c r="K211" s="346"/>
    </row>
    <row r="212" ht="15" customHeight="1">
      <c r="B212" s="345"/>
      <c r="C212" s="285" t="s">
        <v>1155</v>
      </c>
      <c r="D212" s="313"/>
      <c r="E212" s="313"/>
      <c r="F212" s="306">
        <v>1</v>
      </c>
      <c r="G212" s="291"/>
      <c r="H212" s="332" t="s">
        <v>1194</v>
      </c>
      <c r="I212" s="332"/>
      <c r="J212" s="332"/>
      <c r="K212" s="346"/>
    </row>
    <row r="213" ht="15" customHeight="1">
      <c r="B213" s="345"/>
      <c r="C213" s="313"/>
      <c r="D213" s="313"/>
      <c r="E213" s="313"/>
      <c r="F213" s="306">
        <v>2</v>
      </c>
      <c r="G213" s="291"/>
      <c r="H213" s="332" t="s">
        <v>1195</v>
      </c>
      <c r="I213" s="332"/>
      <c r="J213" s="332"/>
      <c r="K213" s="346"/>
    </row>
    <row r="214" ht="15" customHeight="1">
      <c r="B214" s="345"/>
      <c r="C214" s="313"/>
      <c r="D214" s="313"/>
      <c r="E214" s="313"/>
      <c r="F214" s="306">
        <v>3</v>
      </c>
      <c r="G214" s="291"/>
      <c r="H214" s="332" t="s">
        <v>1196</v>
      </c>
      <c r="I214" s="332"/>
      <c r="J214" s="332"/>
      <c r="K214" s="346"/>
    </row>
    <row r="215" ht="15" customHeight="1">
      <c r="B215" s="345"/>
      <c r="C215" s="313"/>
      <c r="D215" s="313"/>
      <c r="E215" s="313"/>
      <c r="F215" s="306">
        <v>4</v>
      </c>
      <c r="G215" s="291"/>
      <c r="H215" s="332" t="s">
        <v>1197</v>
      </c>
      <c r="I215" s="332"/>
      <c r="J215" s="332"/>
      <c r="K215" s="346"/>
    </row>
    <row r="216" ht="12.75" customHeight="1">
      <c r="B216" s="349"/>
      <c r="C216" s="350"/>
      <c r="D216" s="350"/>
      <c r="E216" s="350"/>
      <c r="F216" s="350"/>
      <c r="G216" s="350"/>
      <c r="H216" s="350"/>
      <c r="I216" s="350"/>
      <c r="J216" s="350"/>
      <c r="K216" s="35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DESKTOP-423RRKU\Jitule</dc:creator>
  <cp:lastModifiedBy>DESKTOP-423RRKU\Jitule</cp:lastModifiedBy>
  <dcterms:created xsi:type="dcterms:W3CDTF">2017-07-31T13:39:42Z</dcterms:created>
  <dcterms:modified xsi:type="dcterms:W3CDTF">2017-07-31T13:39:50Z</dcterms:modified>
</cp:coreProperties>
</file>